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ustomProperty4.bin" ContentType="application/vnd.openxmlformats-officedocument.spreadsheetml.customProperty"/>
  <Override PartName="/xl/drawings/drawing4.xml" ContentType="application/vnd.openxmlformats-officedocument.drawing+xml"/>
  <Override PartName="/xl/comments2.xml" ContentType="application/vnd.openxmlformats-officedocument.spreadsheetml.comments+xml"/>
  <Override PartName="/xl/customProperty5.bin" ContentType="application/vnd.openxmlformats-officedocument.spreadsheetml.customProperty"/>
  <Override PartName="/xl/drawings/drawing5.xml" ContentType="application/vnd.openxmlformats-officedocument.drawing+xml"/>
  <Override PartName="/xl/comments3.xml" ContentType="application/vnd.openxmlformats-officedocument.spreadsheetml.comments+xml"/>
  <Override PartName="/xl/customProperty6.bin" ContentType="application/vnd.openxmlformats-officedocument.spreadsheetml.customProperty"/>
  <Override PartName="/xl/drawings/drawing6.xml" ContentType="application/vnd.openxmlformats-officedocument.drawing+xml"/>
  <Override PartName="/xl/comments4.xml" ContentType="application/vnd.openxmlformats-officedocument.spreadsheetml.comments+xml"/>
  <Override PartName="/xl/customProperty7.bin" ContentType="application/vnd.openxmlformats-officedocument.spreadsheetml.customProperty"/>
  <Override PartName="/xl/drawings/drawing7.xml" ContentType="application/vnd.openxmlformats-officedocument.drawing+xml"/>
  <Override PartName="/xl/customProperty8.bin" ContentType="application/vnd.openxmlformats-officedocument.spreadsheetml.customProperty"/>
  <Override PartName="/xl/drawings/drawing8.xml" ContentType="application/vnd.openxmlformats-officedocument.drawing+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adviseurs.sharepoint.com/sites/Team-Fact4Fysio/Shared Documents/Werkgroep Advies/2.2 Potentiële omzet/2024/"/>
    </mc:Choice>
  </mc:AlternateContent>
  <xr:revisionPtr revIDLastSave="13" documentId="13_ncr:1_{150C5B3A-E6DA-4AD2-8FB1-4F7A4BEDD09E}" xr6:coauthVersionLast="47" xr6:coauthVersionMax="47" xr10:uidLastSave="{C95ABC7B-DE85-4A6A-AE6F-6712536D054A}"/>
  <workbookProtection workbookAlgorithmName="SHA-512" workbookHashValue="bCS9G3JONbfWc7OZYW1DD2KUzSGPB0YwP4h1FSZ2qkLicqioQxuqq7u4bSWvTzBd5gwwjxBRAGt0b+wwTTHfWQ==" workbookSaltValue="yLkUOpuHBI+cPqg5Ftc8sA==" workbookSpinCount="100000" lockStructure="1"/>
  <bookViews>
    <workbookView xWindow="-120" yWindow="-120" windowWidth="29040" windowHeight="15840" tabRatio="799" xr2:uid="{00000000-000D-0000-FFFF-FFFF00000000}"/>
  </bookViews>
  <sheets>
    <sheet name="Inleiding" sheetId="11" r:id="rId1"/>
    <sheet name="Uitgangspunten" sheetId="13" r:id="rId2"/>
    <sheet name="Omzetspec 2024" sheetId="8" r:id="rId3"/>
    <sheet name="data" sheetId="3" state="hidden" r:id="rId4"/>
    <sheet name="Omzet per therapeut" sheetId="9" r:id="rId5"/>
    <sheet name="WG lasten per therapeut" sheetId="10" r:id="rId6"/>
    <sheet name="rekentool totale wg-lasten" sheetId="5" r:id="rId7"/>
    <sheet name="Omzetspec 2024 voorbeeld" sheetId="1" r:id="rId8"/>
  </sheets>
  <definedNames>
    <definedName name="_xlnm.Print_Area" localSheetId="0">Inleiding!$A$1:$H$59</definedName>
    <definedName name="_xlnm.Print_Area" localSheetId="1">Uitgangspunten!$A$1:$H$49</definedName>
    <definedName name="April" localSheetId="5">'WG lasten per therapeut'!$R:$R</definedName>
    <definedName name="April">'Omzet per therapeut'!$R:$R</definedName>
    <definedName name="Augustus" localSheetId="5">'WG lasten per therapeut'!$V:$V</definedName>
    <definedName name="Augustus">'Omzet per therapeut'!$V:$V</definedName>
    <definedName name="December" localSheetId="5">'WG lasten per therapeut'!$Z:$Z</definedName>
    <definedName name="December">'Omzet per therapeut'!$Z:$Z</definedName>
    <definedName name="Februari" localSheetId="5">'WG lasten per therapeut'!$P:$P</definedName>
    <definedName name="Februari">'Omzet per therapeut'!$P:$P</definedName>
    <definedName name="Januari" localSheetId="5">'WG lasten per therapeut'!$O:$O</definedName>
    <definedName name="Januari">'Omzet per therapeut'!$O:$O</definedName>
    <definedName name="Januari1" localSheetId="5">'WG lasten per therapeut'!$O:$O</definedName>
    <definedName name="Januari1">'Omzet per therapeut'!$O:$O</definedName>
    <definedName name="Januari7" localSheetId="5">'WG lasten per therapeut'!$O$7</definedName>
    <definedName name="Januari7">'Omzet per therapeut'!$O$7</definedName>
    <definedName name="Juli" localSheetId="5">'WG lasten per therapeut'!$U:$U</definedName>
    <definedName name="Juli">'Omzet per therapeut'!$U:$U</definedName>
    <definedName name="Juni" localSheetId="5">'WG lasten per therapeut'!$T:$T</definedName>
    <definedName name="Juni">'Omzet per therapeut'!$T:$T</definedName>
    <definedName name="Maart" localSheetId="5">'WG lasten per therapeut'!$Q:$Q</definedName>
    <definedName name="Maart">'Omzet per therapeut'!$Q:$Q</definedName>
    <definedName name="Mei" localSheetId="5">'WG lasten per therapeut'!$S:$S</definedName>
    <definedName name="Mei">'Omzet per therapeut'!$S:$S</definedName>
    <definedName name="November" localSheetId="5">'WG lasten per therapeut'!$Y:$Y</definedName>
    <definedName name="November">'Omzet per therapeut'!$Y:$Y</definedName>
    <definedName name="Oktober" localSheetId="5">'WG lasten per therapeut'!$X:$X</definedName>
    <definedName name="Oktober">'Omzet per therapeut'!$X:$X</definedName>
    <definedName name="September" localSheetId="5">'WG lasten per therapeut'!$W:$W</definedName>
    <definedName name="September">'Omzet per therapeut'!$W:$W</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10" l="1"/>
  <c r="E34" i="13" l="1"/>
  <c r="G34" i="13"/>
  <c r="F22" i="13"/>
  <c r="D22" i="13"/>
  <c r="D31" i="13"/>
  <c r="D32" i="13"/>
  <c r="D33" i="13"/>
  <c r="J4" i="8" l="1"/>
  <c r="F12" i="13"/>
  <c r="F14" i="13"/>
  <c r="Y4" i="8"/>
  <c r="N26" i="8"/>
  <c r="N27" i="8"/>
  <c r="N28" i="8"/>
  <c r="N29" i="8"/>
  <c r="N30" i="8"/>
  <c r="N31" i="8"/>
  <c r="N32" i="8"/>
  <c r="N33" i="8"/>
  <c r="N34" i="8"/>
  <c r="N35" i="8"/>
  <c r="N36" i="8"/>
  <c r="N10" i="8"/>
  <c r="N11" i="8"/>
  <c r="N12" i="8"/>
  <c r="N13" i="8"/>
  <c r="N14" i="8"/>
  <c r="N15" i="8"/>
  <c r="N16" i="8"/>
  <c r="N17" i="8"/>
  <c r="N18" i="8"/>
  <c r="N19" i="8"/>
  <c r="N20" i="8"/>
  <c r="N21" i="8"/>
  <c r="N22" i="8"/>
  <c r="N23" i="8"/>
  <c r="N24" i="8"/>
  <c r="N25" i="8"/>
  <c r="K10" i="8"/>
  <c r="L10" i="8"/>
  <c r="K11" i="8"/>
  <c r="L11" i="8"/>
  <c r="K12" i="8"/>
  <c r="L12" i="8"/>
  <c r="K13" i="8"/>
  <c r="L13" i="8"/>
  <c r="K14" i="8"/>
  <c r="L14" i="8"/>
  <c r="K15" i="8"/>
  <c r="L15" i="8"/>
  <c r="K16" i="8"/>
  <c r="L16" i="8"/>
  <c r="K17" i="8"/>
  <c r="L17" i="8"/>
  <c r="K18" i="8"/>
  <c r="L18" i="8"/>
  <c r="K19" i="8"/>
  <c r="L19" i="8"/>
  <c r="K20" i="8"/>
  <c r="L20" i="8"/>
  <c r="K21" i="8"/>
  <c r="L21" i="8"/>
  <c r="K22" i="8"/>
  <c r="L22" i="8"/>
  <c r="K23" i="8"/>
  <c r="L23" i="8"/>
  <c r="K24" i="8"/>
  <c r="L24" i="8"/>
  <c r="K25" i="8"/>
  <c r="L25" i="8"/>
  <c r="K26" i="8"/>
  <c r="L26" i="8"/>
  <c r="K27" i="8"/>
  <c r="L27" i="8"/>
  <c r="K28" i="8"/>
  <c r="L28" i="8"/>
  <c r="K29" i="8"/>
  <c r="L29" i="8"/>
  <c r="K30" i="8"/>
  <c r="L30" i="8"/>
  <c r="K31" i="8"/>
  <c r="L31" i="8"/>
  <c r="K32" i="8"/>
  <c r="L32" i="8"/>
  <c r="K33" i="8"/>
  <c r="L33" i="8"/>
  <c r="K34" i="8"/>
  <c r="L34" i="8"/>
  <c r="K35" i="8"/>
  <c r="L35" i="8"/>
  <c r="K36" i="8"/>
  <c r="L36" i="8"/>
  <c r="W13" i="8"/>
  <c r="B1" i="8"/>
  <c r="E1" i="8"/>
  <c r="C33" i="3"/>
  <c r="E33" i="3"/>
  <c r="C34" i="3"/>
  <c r="E34" i="3"/>
  <c r="C35" i="3"/>
  <c r="E35" i="3"/>
  <c r="C36" i="3"/>
  <c r="E36" i="3"/>
  <c r="C37" i="3"/>
  <c r="E37" i="3"/>
  <c r="C38" i="3"/>
  <c r="E38" i="3"/>
  <c r="C39" i="3"/>
  <c r="E39" i="3"/>
  <c r="C40" i="3"/>
  <c r="E40" i="3"/>
  <c r="C41" i="3"/>
  <c r="E41" i="3"/>
  <c r="C42" i="3"/>
  <c r="E42" i="3"/>
  <c r="C43" i="3"/>
  <c r="E43" i="3"/>
  <c r="E32" i="3"/>
  <c r="C32" i="3"/>
  <c r="N4" i="8"/>
  <c r="K4" i="8"/>
  <c r="G4" i="8"/>
  <c r="G7" i="8"/>
  <c r="E44" i="3"/>
  <c r="C34" i="13"/>
  <c r="C44" i="3" s="1"/>
  <c r="L4" i="8"/>
  <c r="AB10" i="8"/>
  <c r="AD10" i="8" s="1"/>
  <c r="AB11" i="8"/>
  <c r="AD11" i="8" s="1"/>
  <c r="AB12" i="8"/>
  <c r="AD12" i="8" s="1"/>
  <c r="AB13" i="8"/>
  <c r="AD13" i="8" s="1"/>
  <c r="AB14" i="8"/>
  <c r="AD14" i="8" s="1"/>
  <c r="AB15" i="8"/>
  <c r="AD15" i="8" s="1"/>
  <c r="AB16" i="8"/>
  <c r="AD16" i="8" s="1"/>
  <c r="AB17" i="8"/>
  <c r="AD17" i="8" s="1"/>
  <c r="AB18" i="8"/>
  <c r="AD18" i="8" s="1"/>
  <c r="AB19" i="8"/>
  <c r="AD19" i="8" s="1"/>
  <c r="AB20" i="8"/>
  <c r="AD20" i="8" s="1"/>
  <c r="AB21" i="8"/>
  <c r="AD21" i="8" s="1"/>
  <c r="AB22" i="8"/>
  <c r="AD22" i="8" s="1"/>
  <c r="AB23" i="8"/>
  <c r="AD23" i="8" s="1"/>
  <c r="AB24" i="8"/>
  <c r="AD24" i="8" s="1"/>
  <c r="AB25" i="8"/>
  <c r="AD25" i="8" s="1"/>
  <c r="AB26" i="8"/>
  <c r="AD26" i="8" s="1"/>
  <c r="AB27" i="8"/>
  <c r="AD27" i="8" s="1"/>
  <c r="AB28" i="8"/>
  <c r="AD28" i="8" s="1"/>
  <c r="AB29" i="8"/>
  <c r="AD29" i="8" s="1"/>
  <c r="AB30" i="8"/>
  <c r="AD30" i="8" s="1"/>
  <c r="AB31" i="8"/>
  <c r="AD31" i="8" s="1"/>
  <c r="AB32" i="8"/>
  <c r="AD32" i="8" s="1"/>
  <c r="AB33" i="8"/>
  <c r="AD33" i="8" s="1"/>
  <c r="AB34" i="8"/>
  <c r="AD34" i="8" s="1"/>
  <c r="AB35" i="8"/>
  <c r="AD35" i="8" s="1"/>
  <c r="AB36" i="8"/>
  <c r="AD36" i="8" s="1"/>
  <c r="Z16" i="8"/>
  <c r="Z17" i="8"/>
  <c r="Z18" i="8"/>
  <c r="Z19" i="8"/>
  <c r="Z20" i="8"/>
  <c r="Z21" i="8"/>
  <c r="Z22" i="8"/>
  <c r="Z23" i="8"/>
  <c r="Z24" i="8"/>
  <c r="Z25" i="8"/>
  <c r="Z26" i="8"/>
  <c r="Z27" i="8"/>
  <c r="Z28" i="8"/>
  <c r="Z29" i="8"/>
  <c r="Z30" i="8"/>
  <c r="Z31" i="8"/>
  <c r="Z32" i="8"/>
  <c r="Z33" i="8"/>
  <c r="Z34" i="8"/>
  <c r="Z35" i="8"/>
  <c r="Z36" i="8"/>
  <c r="Z10" i="8"/>
  <c r="Z11" i="8"/>
  <c r="Z12" i="8"/>
  <c r="Z13" i="8"/>
  <c r="AH13" i="8" s="1"/>
  <c r="Z14" i="8"/>
  <c r="Z15" i="8"/>
  <c r="L7" i="8" l="1"/>
  <c r="K7" i="8"/>
  <c r="J8" i="8"/>
  <c r="J9" i="8"/>
  <c r="J10" i="8"/>
  <c r="M10" i="8" s="1"/>
  <c r="O10" i="8" s="1"/>
  <c r="J11" i="8"/>
  <c r="M11" i="8" s="1"/>
  <c r="O11" i="8" s="1"/>
  <c r="J12" i="8"/>
  <c r="M12" i="8" s="1"/>
  <c r="O12" i="8" s="1"/>
  <c r="J13" i="8"/>
  <c r="M13" i="8" s="1"/>
  <c r="O13" i="8" s="1"/>
  <c r="J14" i="8"/>
  <c r="M14" i="8" s="1"/>
  <c r="O14" i="8" s="1"/>
  <c r="J15" i="8"/>
  <c r="M15" i="8" s="1"/>
  <c r="O15" i="8" s="1"/>
  <c r="J16" i="8"/>
  <c r="M16" i="8" s="1"/>
  <c r="O16" i="8" s="1"/>
  <c r="J17" i="8"/>
  <c r="M17" i="8" s="1"/>
  <c r="O17" i="8" s="1"/>
  <c r="J18" i="8"/>
  <c r="M18" i="8" s="1"/>
  <c r="O18" i="8" s="1"/>
  <c r="J19" i="8"/>
  <c r="M19" i="8" s="1"/>
  <c r="O19" i="8" s="1"/>
  <c r="J20" i="8"/>
  <c r="M20" i="8" s="1"/>
  <c r="O20" i="8" s="1"/>
  <c r="J21" i="8"/>
  <c r="M21" i="8" s="1"/>
  <c r="O21" i="8" s="1"/>
  <c r="J22" i="8"/>
  <c r="M22" i="8" s="1"/>
  <c r="O22" i="8" s="1"/>
  <c r="J23" i="8"/>
  <c r="M23" i="8" s="1"/>
  <c r="O23" i="8" s="1"/>
  <c r="J24" i="8"/>
  <c r="M24" i="8" s="1"/>
  <c r="O24" i="8" s="1"/>
  <c r="J25" i="8"/>
  <c r="M25" i="8" s="1"/>
  <c r="O25" i="8" s="1"/>
  <c r="J26" i="8"/>
  <c r="M26" i="8" s="1"/>
  <c r="O26" i="8" s="1"/>
  <c r="J27" i="8"/>
  <c r="M27" i="8" s="1"/>
  <c r="O27" i="8" s="1"/>
  <c r="J28" i="8"/>
  <c r="M28" i="8" s="1"/>
  <c r="O28" i="8" s="1"/>
  <c r="J29" i="8"/>
  <c r="M29" i="8" s="1"/>
  <c r="O29" i="8" s="1"/>
  <c r="J30" i="8"/>
  <c r="M30" i="8" s="1"/>
  <c r="O30" i="8" s="1"/>
  <c r="J31" i="8"/>
  <c r="M31" i="8" s="1"/>
  <c r="O31" i="8" s="1"/>
  <c r="J32" i="8"/>
  <c r="M32" i="8" s="1"/>
  <c r="O32" i="8" s="1"/>
  <c r="J33" i="8"/>
  <c r="M33" i="8" s="1"/>
  <c r="O33" i="8" s="1"/>
  <c r="J34" i="8"/>
  <c r="M34" i="8" s="1"/>
  <c r="O34" i="8" s="1"/>
  <c r="J35" i="8"/>
  <c r="M35" i="8" s="1"/>
  <c r="O35" i="8" s="1"/>
  <c r="J36" i="8"/>
  <c r="M36" i="8" s="1"/>
  <c r="O36" i="8" s="1"/>
  <c r="J7" i="8"/>
  <c r="D23" i="13"/>
  <c r="D24" i="13"/>
  <c r="D25" i="13"/>
  <c r="D26" i="13"/>
  <c r="D27" i="13"/>
  <c r="D28" i="13"/>
  <c r="D29" i="13"/>
  <c r="D30" i="13"/>
  <c r="D32" i="3"/>
  <c r="D34" i="13"/>
  <c r="D44" i="3" s="1"/>
  <c r="F32" i="3"/>
  <c r="D38" i="10"/>
  <c r="E38" i="10"/>
  <c r="F38" i="10"/>
  <c r="G38" i="10"/>
  <c r="H38" i="10"/>
  <c r="I38" i="10"/>
  <c r="J38" i="10"/>
  <c r="K38" i="10"/>
  <c r="L38" i="10"/>
  <c r="M38" i="10"/>
  <c r="N38" i="10"/>
  <c r="C38" i="10"/>
  <c r="A8" i="10"/>
  <c r="B8" i="10"/>
  <c r="A9" i="10"/>
  <c r="B9" i="10"/>
  <c r="A10" i="10"/>
  <c r="B10" i="10"/>
  <c r="A11" i="10"/>
  <c r="B11" i="10"/>
  <c r="A12" i="10"/>
  <c r="B12" i="10"/>
  <c r="A13" i="10"/>
  <c r="B13" i="10"/>
  <c r="A14" i="10"/>
  <c r="B14" i="10"/>
  <c r="A15" i="10"/>
  <c r="B15" i="10"/>
  <c r="A16" i="10"/>
  <c r="B16" i="10"/>
  <c r="A17" i="10"/>
  <c r="B17" i="10"/>
  <c r="A18" i="10"/>
  <c r="B18" i="10"/>
  <c r="A19" i="10"/>
  <c r="B19" i="10"/>
  <c r="A20" i="10"/>
  <c r="B20" i="10"/>
  <c r="A21" i="10"/>
  <c r="B21" i="10"/>
  <c r="A22" i="10"/>
  <c r="B22" i="10"/>
  <c r="A23" i="10"/>
  <c r="B23" i="10"/>
  <c r="A24" i="10"/>
  <c r="B24" i="10"/>
  <c r="A25" i="10"/>
  <c r="B25" i="10"/>
  <c r="A26" i="10"/>
  <c r="B26" i="10"/>
  <c r="A27" i="10"/>
  <c r="B27" i="10"/>
  <c r="A28" i="10"/>
  <c r="B28" i="10"/>
  <c r="A29" i="10"/>
  <c r="B29" i="10"/>
  <c r="A30" i="10"/>
  <c r="B30" i="10"/>
  <c r="A31" i="10"/>
  <c r="B31" i="10"/>
  <c r="A32" i="10"/>
  <c r="B32" i="10"/>
  <c r="A33" i="10"/>
  <c r="B33" i="10"/>
  <c r="A34" i="10"/>
  <c r="B34" i="10"/>
  <c r="A35" i="10"/>
  <c r="B35" i="10"/>
  <c r="A36" i="10"/>
  <c r="B36" i="10"/>
  <c r="B7" i="10"/>
  <c r="A7" i="10"/>
  <c r="N38" i="9"/>
  <c r="M38" i="9"/>
  <c r="L38" i="9"/>
  <c r="K38" i="9"/>
  <c r="J38" i="9"/>
  <c r="I38" i="9"/>
  <c r="H38" i="9"/>
  <c r="G38" i="9"/>
  <c r="F38" i="9"/>
  <c r="E38" i="9"/>
  <c r="D38" i="9"/>
  <c r="C38"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7" i="9"/>
  <c r="B21" i="9"/>
  <c r="B22" i="9"/>
  <c r="B23" i="9"/>
  <c r="B24" i="9"/>
  <c r="B25" i="9"/>
  <c r="B26" i="9"/>
  <c r="B27" i="9"/>
  <c r="B28" i="9"/>
  <c r="B29" i="9"/>
  <c r="B30" i="9"/>
  <c r="B31" i="9"/>
  <c r="B32" i="9"/>
  <c r="B33" i="9"/>
  <c r="B34" i="9"/>
  <c r="B35" i="9"/>
  <c r="B36" i="9"/>
  <c r="G21" i="8"/>
  <c r="W21" i="8"/>
  <c r="AF21" i="8"/>
  <c r="AH21" i="8"/>
  <c r="G22" i="8"/>
  <c r="W22" i="8"/>
  <c r="AF22" i="8"/>
  <c r="AH22" i="8"/>
  <c r="G23" i="8"/>
  <c r="W23" i="8"/>
  <c r="AF23" i="8"/>
  <c r="AH23" i="8"/>
  <c r="G24" i="8"/>
  <c r="W24" i="8"/>
  <c r="AF24" i="8"/>
  <c r="AH24" i="8"/>
  <c r="I6" i="8"/>
  <c r="F6" i="8"/>
  <c r="B8" i="9"/>
  <c r="B9" i="9"/>
  <c r="B10" i="9"/>
  <c r="B11" i="9"/>
  <c r="B12" i="9"/>
  <c r="B13" i="9"/>
  <c r="B14" i="9"/>
  <c r="B15" i="9"/>
  <c r="B16" i="9"/>
  <c r="B17" i="9"/>
  <c r="B18" i="9"/>
  <c r="B19" i="9"/>
  <c r="B20" i="9"/>
  <c r="B7" i="9"/>
  <c r="D1" i="9"/>
  <c r="D1" i="10"/>
  <c r="O36" i="10"/>
  <c r="P36" i="10" s="1"/>
  <c r="Q36" i="10" s="1"/>
  <c r="R36" i="10" s="1"/>
  <c r="S36" i="10" s="1"/>
  <c r="T36" i="10" s="1"/>
  <c r="U36" i="10" s="1"/>
  <c r="V36" i="10" s="1"/>
  <c r="W36" i="10" s="1"/>
  <c r="X36" i="10" s="1"/>
  <c r="Y36" i="10" s="1"/>
  <c r="Z36" i="10" s="1"/>
  <c r="O35" i="10"/>
  <c r="P35" i="10" s="1"/>
  <c r="Q35" i="10" s="1"/>
  <c r="R35" i="10" s="1"/>
  <c r="S35" i="10" s="1"/>
  <c r="T35" i="10" s="1"/>
  <c r="U35" i="10" s="1"/>
  <c r="V35" i="10" s="1"/>
  <c r="W35" i="10" s="1"/>
  <c r="X35" i="10" s="1"/>
  <c r="Y35" i="10" s="1"/>
  <c r="Z35" i="10" s="1"/>
  <c r="O34" i="10"/>
  <c r="P34" i="10" s="1"/>
  <c r="Q34" i="10" s="1"/>
  <c r="R34" i="10" s="1"/>
  <c r="S34" i="10" s="1"/>
  <c r="T34" i="10" s="1"/>
  <c r="U34" i="10" s="1"/>
  <c r="V34" i="10" s="1"/>
  <c r="W34" i="10" s="1"/>
  <c r="X34" i="10" s="1"/>
  <c r="Y34" i="10" s="1"/>
  <c r="Z34" i="10" s="1"/>
  <c r="O33" i="10"/>
  <c r="P33" i="10" s="1"/>
  <c r="Q33" i="10" s="1"/>
  <c r="R33" i="10" s="1"/>
  <c r="S33" i="10" s="1"/>
  <c r="T33" i="10" s="1"/>
  <c r="U33" i="10" s="1"/>
  <c r="V33" i="10" s="1"/>
  <c r="W33" i="10" s="1"/>
  <c r="X33" i="10" s="1"/>
  <c r="Y33" i="10" s="1"/>
  <c r="Z33" i="10" s="1"/>
  <c r="O32" i="10"/>
  <c r="P32" i="10" s="1"/>
  <c r="Q32" i="10" s="1"/>
  <c r="R32" i="10" s="1"/>
  <c r="S32" i="10" s="1"/>
  <c r="T32" i="10" s="1"/>
  <c r="U32" i="10" s="1"/>
  <c r="V32" i="10" s="1"/>
  <c r="W32" i="10" s="1"/>
  <c r="X32" i="10" s="1"/>
  <c r="Y32" i="10" s="1"/>
  <c r="Z32" i="10" s="1"/>
  <c r="O31" i="10"/>
  <c r="P31" i="10" s="1"/>
  <c r="Q31" i="10" s="1"/>
  <c r="R31" i="10" s="1"/>
  <c r="S31" i="10" s="1"/>
  <c r="T31" i="10" s="1"/>
  <c r="U31" i="10" s="1"/>
  <c r="V31" i="10" s="1"/>
  <c r="W31" i="10" s="1"/>
  <c r="X31" i="10" s="1"/>
  <c r="Y31" i="10" s="1"/>
  <c r="Z31" i="10" s="1"/>
  <c r="O30" i="10"/>
  <c r="P30" i="10" s="1"/>
  <c r="Q30" i="10" s="1"/>
  <c r="R30" i="10" s="1"/>
  <c r="S30" i="10" s="1"/>
  <c r="T30" i="10" s="1"/>
  <c r="U30" i="10" s="1"/>
  <c r="V30" i="10" s="1"/>
  <c r="W30" i="10" s="1"/>
  <c r="X30" i="10" s="1"/>
  <c r="Y30" i="10" s="1"/>
  <c r="Z30" i="10" s="1"/>
  <c r="O29" i="10"/>
  <c r="P29" i="10" s="1"/>
  <c r="Q29" i="10" s="1"/>
  <c r="R29" i="10" s="1"/>
  <c r="S29" i="10" s="1"/>
  <c r="T29" i="10" s="1"/>
  <c r="U29" i="10" s="1"/>
  <c r="V29" i="10" s="1"/>
  <c r="W29" i="10" s="1"/>
  <c r="X29" i="10" s="1"/>
  <c r="Y29" i="10" s="1"/>
  <c r="Z29" i="10" s="1"/>
  <c r="O28" i="10"/>
  <c r="P28" i="10" s="1"/>
  <c r="Q28" i="10" s="1"/>
  <c r="R28" i="10" s="1"/>
  <c r="S28" i="10" s="1"/>
  <c r="T28" i="10" s="1"/>
  <c r="U28" i="10" s="1"/>
  <c r="V28" i="10" s="1"/>
  <c r="W28" i="10" s="1"/>
  <c r="X28" i="10" s="1"/>
  <c r="Y28" i="10" s="1"/>
  <c r="Z28" i="10" s="1"/>
  <c r="O27" i="10"/>
  <c r="P27" i="10" s="1"/>
  <c r="Q27" i="10" s="1"/>
  <c r="R27" i="10" s="1"/>
  <c r="S27" i="10" s="1"/>
  <c r="T27" i="10" s="1"/>
  <c r="U27" i="10" s="1"/>
  <c r="V27" i="10" s="1"/>
  <c r="W27" i="10" s="1"/>
  <c r="X27" i="10" s="1"/>
  <c r="Y27" i="10" s="1"/>
  <c r="Z27" i="10" s="1"/>
  <c r="O26" i="10"/>
  <c r="P26" i="10" s="1"/>
  <c r="Q26" i="10" s="1"/>
  <c r="R26" i="10" s="1"/>
  <c r="S26" i="10" s="1"/>
  <c r="T26" i="10" s="1"/>
  <c r="U26" i="10" s="1"/>
  <c r="V26" i="10" s="1"/>
  <c r="W26" i="10" s="1"/>
  <c r="X26" i="10" s="1"/>
  <c r="Y26" i="10" s="1"/>
  <c r="Z26" i="10" s="1"/>
  <c r="O25" i="10"/>
  <c r="P25" i="10" s="1"/>
  <c r="Q25" i="10" s="1"/>
  <c r="R25" i="10" s="1"/>
  <c r="S25" i="10" s="1"/>
  <c r="T25" i="10" s="1"/>
  <c r="U25" i="10" s="1"/>
  <c r="V25" i="10" s="1"/>
  <c r="W25" i="10" s="1"/>
  <c r="X25" i="10" s="1"/>
  <c r="Y25" i="10" s="1"/>
  <c r="Z25" i="10" s="1"/>
  <c r="O24" i="10"/>
  <c r="P24" i="10" s="1"/>
  <c r="Q24" i="10" s="1"/>
  <c r="R24" i="10" s="1"/>
  <c r="S24" i="10" s="1"/>
  <c r="T24" i="10" s="1"/>
  <c r="U24" i="10" s="1"/>
  <c r="V24" i="10" s="1"/>
  <c r="W24" i="10" s="1"/>
  <c r="X24" i="10" s="1"/>
  <c r="Y24" i="10" s="1"/>
  <c r="Z24" i="10" s="1"/>
  <c r="O23" i="10"/>
  <c r="P23" i="10" s="1"/>
  <c r="Q23" i="10" s="1"/>
  <c r="R23" i="10" s="1"/>
  <c r="S23" i="10" s="1"/>
  <c r="T23" i="10" s="1"/>
  <c r="U23" i="10" s="1"/>
  <c r="V23" i="10" s="1"/>
  <c r="W23" i="10" s="1"/>
  <c r="X23" i="10" s="1"/>
  <c r="Y23" i="10" s="1"/>
  <c r="Z23" i="10" s="1"/>
  <c r="O22" i="10"/>
  <c r="P22" i="10" s="1"/>
  <c r="Q22" i="10" s="1"/>
  <c r="R22" i="10" s="1"/>
  <c r="S22" i="10" s="1"/>
  <c r="T22" i="10" s="1"/>
  <c r="U22" i="10" s="1"/>
  <c r="V22" i="10" s="1"/>
  <c r="W22" i="10" s="1"/>
  <c r="X22" i="10" s="1"/>
  <c r="Y22" i="10" s="1"/>
  <c r="Z22" i="10" s="1"/>
  <c r="O21" i="10"/>
  <c r="P21" i="10" s="1"/>
  <c r="Q21" i="10" s="1"/>
  <c r="R21" i="10" s="1"/>
  <c r="S21" i="10" s="1"/>
  <c r="T21" i="10" s="1"/>
  <c r="U21" i="10" s="1"/>
  <c r="V21" i="10" s="1"/>
  <c r="W21" i="10" s="1"/>
  <c r="X21" i="10" s="1"/>
  <c r="Y21" i="10" s="1"/>
  <c r="Z21" i="10" s="1"/>
  <c r="O20" i="10"/>
  <c r="P20" i="10" s="1"/>
  <c r="Q20" i="10" s="1"/>
  <c r="R20" i="10" s="1"/>
  <c r="S20" i="10" s="1"/>
  <c r="T20" i="10" s="1"/>
  <c r="U20" i="10" s="1"/>
  <c r="V20" i="10" s="1"/>
  <c r="W20" i="10" s="1"/>
  <c r="X20" i="10" s="1"/>
  <c r="Y20" i="10" s="1"/>
  <c r="Z20" i="10" s="1"/>
  <c r="O19" i="10"/>
  <c r="P19" i="10" s="1"/>
  <c r="Q19" i="10" s="1"/>
  <c r="R19" i="10" s="1"/>
  <c r="S19" i="10" s="1"/>
  <c r="T19" i="10" s="1"/>
  <c r="U19" i="10" s="1"/>
  <c r="V19" i="10" s="1"/>
  <c r="W19" i="10" s="1"/>
  <c r="X19" i="10" s="1"/>
  <c r="Y19" i="10" s="1"/>
  <c r="Z19" i="10" s="1"/>
  <c r="O18" i="10"/>
  <c r="P18" i="10" s="1"/>
  <c r="Q18" i="10" s="1"/>
  <c r="R18" i="10" s="1"/>
  <c r="S18" i="10" s="1"/>
  <c r="T18" i="10" s="1"/>
  <c r="U18" i="10" s="1"/>
  <c r="V18" i="10" s="1"/>
  <c r="W18" i="10" s="1"/>
  <c r="X18" i="10" s="1"/>
  <c r="Y18" i="10" s="1"/>
  <c r="Z18" i="10" s="1"/>
  <c r="O17" i="10"/>
  <c r="P17" i="10" s="1"/>
  <c r="Q17" i="10" s="1"/>
  <c r="R17" i="10" s="1"/>
  <c r="S17" i="10" s="1"/>
  <c r="T17" i="10" s="1"/>
  <c r="U17" i="10" s="1"/>
  <c r="V17" i="10" s="1"/>
  <c r="W17" i="10" s="1"/>
  <c r="X17" i="10" s="1"/>
  <c r="Y17" i="10" s="1"/>
  <c r="Z17" i="10" s="1"/>
  <c r="O16" i="10"/>
  <c r="P16" i="10" s="1"/>
  <c r="Q16" i="10" s="1"/>
  <c r="R16" i="10" s="1"/>
  <c r="S16" i="10" s="1"/>
  <c r="T16" i="10" s="1"/>
  <c r="U16" i="10" s="1"/>
  <c r="V16" i="10" s="1"/>
  <c r="W16" i="10" s="1"/>
  <c r="X16" i="10" s="1"/>
  <c r="Y16" i="10" s="1"/>
  <c r="Z16" i="10" s="1"/>
  <c r="O15" i="10"/>
  <c r="P15" i="10" s="1"/>
  <c r="Q15" i="10" s="1"/>
  <c r="R15" i="10" s="1"/>
  <c r="S15" i="10" s="1"/>
  <c r="T15" i="10" s="1"/>
  <c r="U15" i="10" s="1"/>
  <c r="V15" i="10" s="1"/>
  <c r="W15" i="10" s="1"/>
  <c r="X15" i="10" s="1"/>
  <c r="Y15" i="10" s="1"/>
  <c r="Z15" i="10" s="1"/>
  <c r="O14" i="10"/>
  <c r="P14" i="10" s="1"/>
  <c r="Q14" i="10" s="1"/>
  <c r="R14" i="10" s="1"/>
  <c r="S14" i="10" s="1"/>
  <c r="T14" i="10" s="1"/>
  <c r="U14" i="10" s="1"/>
  <c r="V14" i="10" s="1"/>
  <c r="W14" i="10" s="1"/>
  <c r="X14" i="10" s="1"/>
  <c r="Y14" i="10" s="1"/>
  <c r="Z14" i="10" s="1"/>
  <c r="O13" i="10"/>
  <c r="P13" i="10" s="1"/>
  <c r="Q13" i="10" s="1"/>
  <c r="R13" i="10" s="1"/>
  <c r="S13" i="10" s="1"/>
  <c r="T13" i="10" s="1"/>
  <c r="U13" i="10" s="1"/>
  <c r="V13" i="10" s="1"/>
  <c r="W13" i="10" s="1"/>
  <c r="X13" i="10" s="1"/>
  <c r="Y13" i="10" s="1"/>
  <c r="Z13" i="10" s="1"/>
  <c r="O12" i="10"/>
  <c r="P12" i="10" s="1"/>
  <c r="Q12" i="10" s="1"/>
  <c r="R12" i="10" s="1"/>
  <c r="S12" i="10" s="1"/>
  <c r="T12" i="10" s="1"/>
  <c r="U12" i="10" s="1"/>
  <c r="V12" i="10" s="1"/>
  <c r="W12" i="10" s="1"/>
  <c r="X12" i="10" s="1"/>
  <c r="Y12" i="10" s="1"/>
  <c r="Z12" i="10" s="1"/>
  <c r="O11" i="10"/>
  <c r="P11" i="10" s="1"/>
  <c r="Q11" i="10" s="1"/>
  <c r="R11" i="10" s="1"/>
  <c r="S11" i="10" s="1"/>
  <c r="T11" i="10" s="1"/>
  <c r="U11" i="10" s="1"/>
  <c r="V11" i="10" s="1"/>
  <c r="W11" i="10" s="1"/>
  <c r="X11" i="10" s="1"/>
  <c r="Y11" i="10" s="1"/>
  <c r="Z11" i="10" s="1"/>
  <c r="O10" i="10"/>
  <c r="P10" i="10" s="1"/>
  <c r="Q10" i="10" s="1"/>
  <c r="R10" i="10" s="1"/>
  <c r="S10" i="10" s="1"/>
  <c r="T10" i="10" s="1"/>
  <c r="U10" i="10" s="1"/>
  <c r="V10" i="10" s="1"/>
  <c r="W10" i="10" s="1"/>
  <c r="X10" i="10" s="1"/>
  <c r="Y10" i="10" s="1"/>
  <c r="Z10" i="10" s="1"/>
  <c r="O9" i="10"/>
  <c r="P9" i="10" s="1"/>
  <c r="Q9" i="10" s="1"/>
  <c r="R9" i="10" s="1"/>
  <c r="S9" i="10" s="1"/>
  <c r="T9" i="10" s="1"/>
  <c r="U9" i="10" s="1"/>
  <c r="V9" i="10" s="1"/>
  <c r="W9" i="10" s="1"/>
  <c r="X9" i="10" s="1"/>
  <c r="Y9" i="10" s="1"/>
  <c r="Z9" i="10" s="1"/>
  <c r="O8" i="10"/>
  <c r="P8" i="10" s="1"/>
  <c r="Q8" i="10" s="1"/>
  <c r="R8" i="10" s="1"/>
  <c r="S8" i="10" s="1"/>
  <c r="T8" i="10" s="1"/>
  <c r="U8" i="10" s="1"/>
  <c r="V8" i="10" s="1"/>
  <c r="W8" i="10" s="1"/>
  <c r="X8" i="10" s="1"/>
  <c r="Y8" i="10" s="1"/>
  <c r="Z8" i="10" s="1"/>
  <c r="L1" i="10"/>
  <c r="O36" i="9"/>
  <c r="P36" i="9" s="1"/>
  <c r="Q36" i="9" s="1"/>
  <c r="R36" i="9" s="1"/>
  <c r="S36" i="9" s="1"/>
  <c r="T36" i="9" s="1"/>
  <c r="U36" i="9" s="1"/>
  <c r="V36" i="9" s="1"/>
  <c r="W36" i="9" s="1"/>
  <c r="X36" i="9" s="1"/>
  <c r="Y36" i="9" s="1"/>
  <c r="Z36" i="9" s="1"/>
  <c r="O35" i="9"/>
  <c r="P35" i="9" s="1"/>
  <c r="Q35" i="9" s="1"/>
  <c r="R35" i="9" s="1"/>
  <c r="S35" i="9" s="1"/>
  <c r="T35" i="9" s="1"/>
  <c r="U35" i="9" s="1"/>
  <c r="V35" i="9" s="1"/>
  <c r="W35" i="9" s="1"/>
  <c r="X35" i="9" s="1"/>
  <c r="Y35" i="9" s="1"/>
  <c r="Z35" i="9" s="1"/>
  <c r="O34" i="9"/>
  <c r="P34" i="9" s="1"/>
  <c r="Q34" i="9" s="1"/>
  <c r="R34" i="9" s="1"/>
  <c r="S34" i="9" s="1"/>
  <c r="T34" i="9" s="1"/>
  <c r="U34" i="9" s="1"/>
  <c r="V34" i="9" s="1"/>
  <c r="W34" i="9" s="1"/>
  <c r="X34" i="9" s="1"/>
  <c r="Y34" i="9" s="1"/>
  <c r="Z34" i="9" s="1"/>
  <c r="O33" i="9"/>
  <c r="P33" i="9" s="1"/>
  <c r="Q33" i="9" s="1"/>
  <c r="R33" i="9" s="1"/>
  <c r="S33" i="9" s="1"/>
  <c r="T33" i="9" s="1"/>
  <c r="U33" i="9" s="1"/>
  <c r="V33" i="9" s="1"/>
  <c r="W33" i="9" s="1"/>
  <c r="X33" i="9" s="1"/>
  <c r="Y33" i="9" s="1"/>
  <c r="Z33" i="9" s="1"/>
  <c r="O32" i="9"/>
  <c r="P32" i="9" s="1"/>
  <c r="Q32" i="9" s="1"/>
  <c r="R32" i="9" s="1"/>
  <c r="S32" i="9" s="1"/>
  <c r="T32" i="9" s="1"/>
  <c r="U32" i="9" s="1"/>
  <c r="V32" i="9" s="1"/>
  <c r="W32" i="9" s="1"/>
  <c r="X32" i="9" s="1"/>
  <c r="Y32" i="9" s="1"/>
  <c r="Z32" i="9" s="1"/>
  <c r="O31" i="9"/>
  <c r="P31" i="9" s="1"/>
  <c r="Q31" i="9" s="1"/>
  <c r="R31" i="9" s="1"/>
  <c r="S31" i="9" s="1"/>
  <c r="T31" i="9" s="1"/>
  <c r="U31" i="9" s="1"/>
  <c r="V31" i="9" s="1"/>
  <c r="W31" i="9" s="1"/>
  <c r="X31" i="9" s="1"/>
  <c r="Y31" i="9" s="1"/>
  <c r="Z31" i="9" s="1"/>
  <c r="O30" i="9"/>
  <c r="P30" i="9" s="1"/>
  <c r="Q30" i="9" s="1"/>
  <c r="R30" i="9" s="1"/>
  <c r="S30" i="9" s="1"/>
  <c r="T30" i="9" s="1"/>
  <c r="U30" i="9" s="1"/>
  <c r="V30" i="9" s="1"/>
  <c r="W30" i="9" s="1"/>
  <c r="X30" i="9" s="1"/>
  <c r="Y30" i="9" s="1"/>
  <c r="Z30" i="9" s="1"/>
  <c r="O29" i="9"/>
  <c r="P29" i="9" s="1"/>
  <c r="Q29" i="9" s="1"/>
  <c r="R29" i="9" s="1"/>
  <c r="S29" i="9" s="1"/>
  <c r="T29" i="9" s="1"/>
  <c r="U29" i="9" s="1"/>
  <c r="V29" i="9" s="1"/>
  <c r="W29" i="9" s="1"/>
  <c r="X29" i="9" s="1"/>
  <c r="Y29" i="9" s="1"/>
  <c r="Z29" i="9" s="1"/>
  <c r="O28" i="9"/>
  <c r="P28" i="9" s="1"/>
  <c r="Q28" i="9" s="1"/>
  <c r="R28" i="9" s="1"/>
  <c r="S28" i="9" s="1"/>
  <c r="T28" i="9" s="1"/>
  <c r="U28" i="9" s="1"/>
  <c r="V28" i="9" s="1"/>
  <c r="W28" i="9" s="1"/>
  <c r="X28" i="9" s="1"/>
  <c r="Y28" i="9" s="1"/>
  <c r="Z28" i="9" s="1"/>
  <c r="O27" i="9"/>
  <c r="P27" i="9" s="1"/>
  <c r="Q27" i="9" s="1"/>
  <c r="R27" i="9" s="1"/>
  <c r="S27" i="9" s="1"/>
  <c r="T27" i="9" s="1"/>
  <c r="U27" i="9" s="1"/>
  <c r="V27" i="9" s="1"/>
  <c r="W27" i="9" s="1"/>
  <c r="X27" i="9" s="1"/>
  <c r="Y27" i="9" s="1"/>
  <c r="Z27" i="9" s="1"/>
  <c r="O26" i="9"/>
  <c r="P26" i="9" s="1"/>
  <c r="Q26" i="9" s="1"/>
  <c r="R26" i="9" s="1"/>
  <c r="S26" i="9" s="1"/>
  <c r="T26" i="9" s="1"/>
  <c r="U26" i="9" s="1"/>
  <c r="V26" i="9" s="1"/>
  <c r="W26" i="9" s="1"/>
  <c r="X26" i="9" s="1"/>
  <c r="Y26" i="9" s="1"/>
  <c r="Z26" i="9" s="1"/>
  <c r="O25" i="9"/>
  <c r="P25" i="9" s="1"/>
  <c r="Q25" i="9" s="1"/>
  <c r="R25" i="9" s="1"/>
  <c r="S25" i="9" s="1"/>
  <c r="T25" i="9" s="1"/>
  <c r="U25" i="9" s="1"/>
  <c r="V25" i="9" s="1"/>
  <c r="W25" i="9" s="1"/>
  <c r="X25" i="9" s="1"/>
  <c r="Y25" i="9" s="1"/>
  <c r="Z25" i="9" s="1"/>
  <c r="O24" i="9"/>
  <c r="P24" i="9" s="1"/>
  <c r="Q24" i="9" s="1"/>
  <c r="R24" i="9" s="1"/>
  <c r="S24" i="9" s="1"/>
  <c r="T24" i="9" s="1"/>
  <c r="U24" i="9" s="1"/>
  <c r="V24" i="9" s="1"/>
  <c r="W24" i="9" s="1"/>
  <c r="X24" i="9" s="1"/>
  <c r="Y24" i="9" s="1"/>
  <c r="Z24" i="9" s="1"/>
  <c r="O23" i="9"/>
  <c r="P23" i="9" s="1"/>
  <c r="Q23" i="9" s="1"/>
  <c r="R23" i="9" s="1"/>
  <c r="S23" i="9" s="1"/>
  <c r="T23" i="9" s="1"/>
  <c r="U23" i="9" s="1"/>
  <c r="V23" i="9" s="1"/>
  <c r="W23" i="9" s="1"/>
  <c r="X23" i="9" s="1"/>
  <c r="Y23" i="9" s="1"/>
  <c r="Z23" i="9" s="1"/>
  <c r="O22" i="9"/>
  <c r="P22" i="9" s="1"/>
  <c r="Q22" i="9" s="1"/>
  <c r="R22" i="9" s="1"/>
  <c r="S22" i="9" s="1"/>
  <c r="T22" i="9" s="1"/>
  <c r="U22" i="9" s="1"/>
  <c r="V22" i="9" s="1"/>
  <c r="W22" i="9" s="1"/>
  <c r="X22" i="9" s="1"/>
  <c r="Y22" i="9" s="1"/>
  <c r="Z22" i="9" s="1"/>
  <c r="O21" i="9"/>
  <c r="P21" i="9" s="1"/>
  <c r="Q21" i="9" s="1"/>
  <c r="R21" i="9" s="1"/>
  <c r="S21" i="9" s="1"/>
  <c r="T21" i="9" s="1"/>
  <c r="U21" i="9" s="1"/>
  <c r="V21" i="9" s="1"/>
  <c r="W21" i="9" s="1"/>
  <c r="X21" i="9" s="1"/>
  <c r="Y21" i="9" s="1"/>
  <c r="Z21" i="9" s="1"/>
  <c r="O20" i="9"/>
  <c r="P20" i="9" s="1"/>
  <c r="Q20" i="9" s="1"/>
  <c r="R20" i="9" s="1"/>
  <c r="S20" i="9" s="1"/>
  <c r="T20" i="9" s="1"/>
  <c r="U20" i="9" s="1"/>
  <c r="V20" i="9" s="1"/>
  <c r="W20" i="9" s="1"/>
  <c r="X20" i="9" s="1"/>
  <c r="Y20" i="9" s="1"/>
  <c r="Z20" i="9" s="1"/>
  <c r="O19" i="9"/>
  <c r="P19" i="9" s="1"/>
  <c r="Q19" i="9" s="1"/>
  <c r="R19" i="9" s="1"/>
  <c r="S19" i="9" s="1"/>
  <c r="T19" i="9" s="1"/>
  <c r="U19" i="9" s="1"/>
  <c r="V19" i="9" s="1"/>
  <c r="W19" i="9" s="1"/>
  <c r="X19" i="9" s="1"/>
  <c r="Y19" i="9" s="1"/>
  <c r="Z19" i="9" s="1"/>
  <c r="O18" i="9"/>
  <c r="P18" i="9" s="1"/>
  <c r="Q18" i="9" s="1"/>
  <c r="R18" i="9" s="1"/>
  <c r="S18" i="9" s="1"/>
  <c r="T18" i="9" s="1"/>
  <c r="U18" i="9" s="1"/>
  <c r="V18" i="9" s="1"/>
  <c r="W18" i="9" s="1"/>
  <c r="X18" i="9" s="1"/>
  <c r="Y18" i="9" s="1"/>
  <c r="Z18" i="9" s="1"/>
  <c r="O17" i="9"/>
  <c r="P17" i="9" s="1"/>
  <c r="Q17" i="9" s="1"/>
  <c r="R17" i="9" s="1"/>
  <c r="S17" i="9" s="1"/>
  <c r="T17" i="9" s="1"/>
  <c r="U17" i="9" s="1"/>
  <c r="V17" i="9" s="1"/>
  <c r="W17" i="9" s="1"/>
  <c r="X17" i="9" s="1"/>
  <c r="Y17" i="9" s="1"/>
  <c r="Z17" i="9" s="1"/>
  <c r="O16" i="9"/>
  <c r="P16" i="9" s="1"/>
  <c r="Q16" i="9" s="1"/>
  <c r="R16" i="9" s="1"/>
  <c r="S16" i="9" s="1"/>
  <c r="T16" i="9" s="1"/>
  <c r="U16" i="9" s="1"/>
  <c r="V16" i="9" s="1"/>
  <c r="W16" i="9" s="1"/>
  <c r="X16" i="9" s="1"/>
  <c r="Y16" i="9" s="1"/>
  <c r="Z16" i="9" s="1"/>
  <c r="O15" i="9"/>
  <c r="P15" i="9" s="1"/>
  <c r="Q15" i="9" s="1"/>
  <c r="R15" i="9" s="1"/>
  <c r="S15" i="9" s="1"/>
  <c r="T15" i="9" s="1"/>
  <c r="U15" i="9" s="1"/>
  <c r="V15" i="9" s="1"/>
  <c r="W15" i="9" s="1"/>
  <c r="X15" i="9" s="1"/>
  <c r="Y15" i="9" s="1"/>
  <c r="Z15" i="9" s="1"/>
  <c r="O14" i="9"/>
  <c r="P14" i="9" s="1"/>
  <c r="Q14" i="9" s="1"/>
  <c r="R14" i="9" s="1"/>
  <c r="S14" i="9" s="1"/>
  <c r="T14" i="9" s="1"/>
  <c r="U14" i="9" s="1"/>
  <c r="V14" i="9" s="1"/>
  <c r="W14" i="9" s="1"/>
  <c r="X14" i="9" s="1"/>
  <c r="Y14" i="9" s="1"/>
  <c r="Z14" i="9" s="1"/>
  <c r="O13" i="9"/>
  <c r="P13" i="9" s="1"/>
  <c r="Q13" i="9" s="1"/>
  <c r="R13" i="9" s="1"/>
  <c r="S13" i="9" s="1"/>
  <c r="T13" i="9" s="1"/>
  <c r="U13" i="9" s="1"/>
  <c r="V13" i="9" s="1"/>
  <c r="W13" i="9" s="1"/>
  <c r="X13" i="9" s="1"/>
  <c r="Y13" i="9" s="1"/>
  <c r="Z13" i="9" s="1"/>
  <c r="O12" i="9"/>
  <c r="P12" i="9" s="1"/>
  <c r="Q12" i="9" s="1"/>
  <c r="R12" i="9" s="1"/>
  <c r="S12" i="9" s="1"/>
  <c r="T12" i="9" s="1"/>
  <c r="U12" i="9" s="1"/>
  <c r="V12" i="9" s="1"/>
  <c r="W12" i="9" s="1"/>
  <c r="X12" i="9" s="1"/>
  <c r="Y12" i="9" s="1"/>
  <c r="Z12" i="9" s="1"/>
  <c r="O11" i="9"/>
  <c r="P11" i="9" s="1"/>
  <c r="Q11" i="9" s="1"/>
  <c r="R11" i="9" s="1"/>
  <c r="S11" i="9" s="1"/>
  <c r="T11" i="9" s="1"/>
  <c r="U11" i="9" s="1"/>
  <c r="V11" i="9" s="1"/>
  <c r="W11" i="9" s="1"/>
  <c r="X11" i="9" s="1"/>
  <c r="Y11" i="9" s="1"/>
  <c r="Z11" i="9" s="1"/>
  <c r="O10" i="9"/>
  <c r="P10" i="9" s="1"/>
  <c r="Q10" i="9" s="1"/>
  <c r="R10" i="9" s="1"/>
  <c r="S10" i="9" s="1"/>
  <c r="T10" i="9" s="1"/>
  <c r="U10" i="9" s="1"/>
  <c r="V10" i="9" s="1"/>
  <c r="W10" i="9" s="1"/>
  <c r="X10" i="9" s="1"/>
  <c r="Y10" i="9" s="1"/>
  <c r="Z10" i="9" s="1"/>
  <c r="O9" i="9"/>
  <c r="P9" i="9" s="1"/>
  <c r="Q9" i="9" s="1"/>
  <c r="R9" i="9" s="1"/>
  <c r="S9" i="9" s="1"/>
  <c r="T9" i="9" s="1"/>
  <c r="U9" i="9" s="1"/>
  <c r="V9" i="9" s="1"/>
  <c r="W9" i="9" s="1"/>
  <c r="X9" i="9" s="1"/>
  <c r="Y9" i="9" s="1"/>
  <c r="Z9" i="9" s="1"/>
  <c r="O8" i="9"/>
  <c r="P8" i="9" s="1"/>
  <c r="Q8" i="9" s="1"/>
  <c r="R8" i="9" s="1"/>
  <c r="S8" i="9" s="1"/>
  <c r="T8" i="9" s="1"/>
  <c r="U8" i="9" s="1"/>
  <c r="V8" i="9" s="1"/>
  <c r="W8" i="9" s="1"/>
  <c r="X8" i="9" s="1"/>
  <c r="Y8" i="9" s="1"/>
  <c r="Z8" i="9" s="1"/>
  <c r="O7" i="9"/>
  <c r="L1" i="9"/>
  <c r="AC7" i="1"/>
  <c r="AC10" i="1"/>
  <c r="AC11" i="1"/>
  <c r="AC12" i="1"/>
  <c r="AC13" i="1"/>
  <c r="AC14" i="1"/>
  <c r="AC15" i="1"/>
  <c r="AC16" i="1"/>
  <c r="AC18" i="1"/>
  <c r="AC19" i="1"/>
  <c r="AC20" i="1"/>
  <c r="AC21" i="1"/>
  <c r="AC22" i="1"/>
  <c r="AC23" i="1"/>
  <c r="AC24" i="1"/>
  <c r="AC25" i="1"/>
  <c r="AC26" i="1"/>
  <c r="AC6" i="1"/>
  <c r="AH26" i="8"/>
  <c r="AF26" i="8"/>
  <c r="AH25" i="8"/>
  <c r="AF25" i="8"/>
  <c r="AH20" i="8"/>
  <c r="AF20" i="8"/>
  <c r="AH19" i="8"/>
  <c r="AF19" i="8"/>
  <c r="AH18" i="8"/>
  <c r="AF18" i="8"/>
  <c r="AH17" i="8"/>
  <c r="AF17" i="8"/>
  <c r="AH16" i="8"/>
  <c r="AF16" i="8"/>
  <c r="AH15" i="8"/>
  <c r="AF15" i="8"/>
  <c r="AH11" i="8"/>
  <c r="AF11" i="8"/>
  <c r="AH10" i="8"/>
  <c r="AF10" i="8"/>
  <c r="I6" i="1"/>
  <c r="V6" i="8"/>
  <c r="F42" i="8"/>
  <c r="AH36" i="8"/>
  <c r="AF36" i="8"/>
  <c r="G36" i="8"/>
  <c r="AH35" i="8"/>
  <c r="AF35" i="8"/>
  <c r="G35" i="8"/>
  <c r="AH34" i="8"/>
  <c r="AF34" i="8"/>
  <c r="G34" i="8"/>
  <c r="AH33" i="8"/>
  <c r="AF33" i="8"/>
  <c r="G33" i="8"/>
  <c r="AH32" i="8"/>
  <c r="AF32" i="8"/>
  <c r="G32" i="8"/>
  <c r="AH31" i="8"/>
  <c r="AF31" i="8"/>
  <c r="G31" i="8"/>
  <c r="AH30" i="8"/>
  <c r="AF30" i="8"/>
  <c r="G30" i="8"/>
  <c r="AH29" i="8"/>
  <c r="AF29" i="8"/>
  <c r="G29" i="8"/>
  <c r="AH28" i="8"/>
  <c r="AF28" i="8"/>
  <c r="G28" i="8"/>
  <c r="AH27" i="8"/>
  <c r="AF27" i="8"/>
  <c r="W27" i="8"/>
  <c r="G27" i="8"/>
  <c r="W26" i="8"/>
  <c r="G26" i="8"/>
  <c r="W25" i="8"/>
  <c r="G25" i="8"/>
  <c r="W20" i="8"/>
  <c r="G20" i="8"/>
  <c r="W19" i="8"/>
  <c r="G19" i="8"/>
  <c r="W18" i="8"/>
  <c r="G18" i="8"/>
  <c r="W17" i="8"/>
  <c r="G17" i="8"/>
  <c r="G16" i="8"/>
  <c r="G15" i="8"/>
  <c r="G14" i="8"/>
  <c r="G13" i="8"/>
  <c r="W12" i="8"/>
  <c r="G12" i="8"/>
  <c r="W11" i="8"/>
  <c r="G11" i="8"/>
  <c r="W10" i="8"/>
  <c r="G10" i="8"/>
  <c r="W9" i="8"/>
  <c r="G9" i="8"/>
  <c r="W8" i="8"/>
  <c r="G8" i="8"/>
  <c r="F40" i="8"/>
  <c r="W7" i="8"/>
  <c r="AB4" i="8"/>
  <c r="Z4" i="8"/>
  <c r="Z9" i="8" l="1"/>
  <c r="AB9" i="8"/>
  <c r="AD9" i="8" s="1"/>
  <c r="K9" i="8"/>
  <c r="L9" i="8"/>
  <c r="M9" i="8"/>
  <c r="N9" i="8" s="1"/>
  <c r="O9" i="8"/>
  <c r="Z7" i="8"/>
  <c r="Z8" i="8"/>
  <c r="AB7" i="8"/>
  <c r="AB8" i="8"/>
  <c r="AD8" i="8" s="1"/>
  <c r="K8" i="8"/>
  <c r="L8" i="8"/>
  <c r="M8" i="8"/>
  <c r="N8" i="8" s="1"/>
  <c r="O8" i="8"/>
  <c r="Q23" i="8"/>
  <c r="S23" i="8" s="1"/>
  <c r="U23" i="8" s="1"/>
  <c r="Q22" i="8"/>
  <c r="S22" i="8" s="1"/>
  <c r="U22" i="8" s="1"/>
  <c r="F33" i="13"/>
  <c r="F43" i="3" s="1"/>
  <c r="D43" i="3"/>
  <c r="F32" i="13"/>
  <c r="F42" i="3" s="1"/>
  <c r="D42" i="3"/>
  <c r="F31" i="13"/>
  <c r="F41" i="3" s="1"/>
  <c r="D41" i="3"/>
  <c r="F30" i="13"/>
  <c r="F40" i="3" s="1"/>
  <c r="D40" i="3"/>
  <c r="F29" i="13"/>
  <c r="F39" i="3" s="1"/>
  <c r="D39" i="3"/>
  <c r="F28" i="13"/>
  <c r="F38" i="3" s="1"/>
  <c r="D38" i="3"/>
  <c r="F27" i="13"/>
  <c r="F37" i="3" s="1"/>
  <c r="D37" i="3"/>
  <c r="F26" i="13"/>
  <c r="F36" i="3" s="1"/>
  <c r="D36" i="3"/>
  <c r="F25" i="13"/>
  <c r="F35" i="3" s="1"/>
  <c r="D35" i="3"/>
  <c r="F24" i="13"/>
  <c r="F34" i="3" s="1"/>
  <c r="D34" i="3"/>
  <c r="F23" i="13"/>
  <c r="F33" i="3" s="1"/>
  <c r="D33" i="3"/>
  <c r="F34" i="13"/>
  <c r="F44" i="3" s="1"/>
  <c r="G22" i="13"/>
  <c r="P7" i="9"/>
  <c r="O38" i="9"/>
  <c r="O38" i="10"/>
  <c r="P7" i="10"/>
  <c r="X23" i="8"/>
  <c r="X22" i="8"/>
  <c r="AA23" i="8"/>
  <c r="AA22" i="8"/>
  <c r="F44" i="8"/>
  <c r="G44" i="8" s="1"/>
  <c r="G42" i="8"/>
  <c r="Q27" i="8"/>
  <c r="Q29" i="8"/>
  <c r="W14" i="8"/>
  <c r="J6" i="8"/>
  <c r="W15" i="8"/>
  <c r="W16" i="8"/>
  <c r="S27" i="8"/>
  <c r="U27" i="8" s="1"/>
  <c r="X27" i="8" s="1"/>
  <c r="M7" i="8"/>
  <c r="N7" i="8" s="1"/>
  <c r="E9" i="1"/>
  <c r="E38" i="1" s="1"/>
  <c r="E44" i="1" s="1"/>
  <c r="AH9" i="8" l="1"/>
  <c r="AF9" i="8"/>
  <c r="AD7" i="8"/>
  <c r="AB6" i="8"/>
  <c r="AH8" i="8"/>
  <c r="AF8" i="8"/>
  <c r="AF7" i="8"/>
  <c r="Q19" i="8"/>
  <c r="S19" i="8" s="1"/>
  <c r="U19" i="8" s="1"/>
  <c r="X19" i="8" s="1"/>
  <c r="Q30" i="8"/>
  <c r="Q31" i="8"/>
  <c r="Q8" i="8"/>
  <c r="S8" i="8" s="1"/>
  <c r="U8" i="8" s="1"/>
  <c r="X8" i="8" s="1"/>
  <c r="Q34" i="8"/>
  <c r="Q15" i="8"/>
  <c r="S15" i="8" s="1"/>
  <c r="U15" i="8" s="1"/>
  <c r="Q14" i="8"/>
  <c r="S14" i="8" s="1"/>
  <c r="U14" i="8" s="1"/>
  <c r="Q32" i="8"/>
  <c r="Q26" i="8"/>
  <c r="S26" i="8" s="1"/>
  <c r="U26" i="8" s="1"/>
  <c r="X26" i="8" s="1"/>
  <c r="Q25" i="8"/>
  <c r="S25" i="8" s="1"/>
  <c r="U25" i="8" s="1"/>
  <c r="X25" i="8" s="1"/>
  <c r="Q20" i="8"/>
  <c r="S20" i="8" s="1"/>
  <c r="U20" i="8" s="1"/>
  <c r="X20" i="8" s="1"/>
  <c r="Q28" i="8"/>
  <c r="Q36" i="8"/>
  <c r="Q35" i="8"/>
  <c r="Q33" i="8"/>
  <c r="Q21" i="8"/>
  <c r="S21" i="8" s="1"/>
  <c r="U21" i="8" s="1"/>
  <c r="X21" i="8" s="1"/>
  <c r="Q24" i="8"/>
  <c r="S24" i="8" s="1"/>
  <c r="U24" i="8" s="1"/>
  <c r="X24" i="8" s="1"/>
  <c r="O7" i="8"/>
  <c r="G23" i="13"/>
  <c r="G32" i="3"/>
  <c r="Q7" i="10"/>
  <c r="P38" i="10"/>
  <c r="Q7" i="9"/>
  <c r="P38" i="9"/>
  <c r="AA19" i="8"/>
  <c r="Q13" i="8"/>
  <c r="S13" i="8" s="1"/>
  <c r="U13" i="8" s="1"/>
  <c r="X13" i="8" s="1"/>
  <c r="Y13" i="8" s="1"/>
  <c r="Q10" i="8"/>
  <c r="S10" i="8" s="1"/>
  <c r="U10" i="8" s="1"/>
  <c r="X10" i="8" s="1"/>
  <c r="Y10" i="8" s="1"/>
  <c r="X14" i="8"/>
  <c r="Y14" i="8" s="1"/>
  <c r="AA27" i="8"/>
  <c r="X15" i="8"/>
  <c r="Y15" i="8" s="1"/>
  <c r="L6" i="8"/>
  <c r="W28" i="8"/>
  <c r="S28" i="8"/>
  <c r="U28" i="8" s="1"/>
  <c r="X28" i="8" s="1"/>
  <c r="Y28" i="8" s="1"/>
  <c r="K6" i="8"/>
  <c r="S15" i="1"/>
  <c r="I15" i="1"/>
  <c r="F15" i="1"/>
  <c r="H38" i="1"/>
  <c r="Y27" i="8" l="1"/>
  <c r="Y22" i="8"/>
  <c r="Y23" i="8"/>
  <c r="Y8" i="8"/>
  <c r="Y19" i="8"/>
  <c r="AA20" i="8"/>
  <c r="Y20" i="8"/>
  <c r="AA24" i="8"/>
  <c r="Y24" i="8"/>
  <c r="AA21" i="8"/>
  <c r="Y21" i="8"/>
  <c r="AA25" i="8"/>
  <c r="Y25" i="8"/>
  <c r="AA26" i="8"/>
  <c r="Y26" i="8"/>
  <c r="AH7" i="8"/>
  <c r="Q9" i="8"/>
  <c r="S9" i="8" s="1"/>
  <c r="U9" i="8" s="1"/>
  <c r="X9" i="8" s="1"/>
  <c r="Y9" i="8" s="1"/>
  <c r="Q12" i="8"/>
  <c r="S12" i="8" s="1"/>
  <c r="U12" i="8" s="1"/>
  <c r="X12" i="8" s="1"/>
  <c r="Y12" i="8" s="1"/>
  <c r="Q11" i="8"/>
  <c r="S11" i="8" s="1"/>
  <c r="U11" i="8" s="1"/>
  <c r="X11" i="8" s="1"/>
  <c r="Y11" i="8" s="1"/>
  <c r="Q17" i="8"/>
  <c r="S17" i="8" s="1"/>
  <c r="U17" i="8" s="1"/>
  <c r="X17" i="8" s="1"/>
  <c r="Y17" i="8" s="1"/>
  <c r="Q18" i="8"/>
  <c r="S18" i="8" s="1"/>
  <c r="U18" i="8" s="1"/>
  <c r="X18" i="8" s="1"/>
  <c r="Y18" i="8" s="1"/>
  <c r="M6" i="8"/>
  <c r="G24" i="13"/>
  <c r="G33" i="3"/>
  <c r="R7" i="9"/>
  <c r="Q38" i="9"/>
  <c r="R7" i="10"/>
  <c r="Q38" i="10"/>
  <c r="AA8" i="8"/>
  <c r="AG14" i="8"/>
  <c r="AG15" i="8"/>
  <c r="AE15" i="8"/>
  <c r="AG17" i="8"/>
  <c r="AE17" i="8"/>
  <c r="AG8" i="8"/>
  <c r="AG9" i="8"/>
  <c r="AE9" i="8"/>
  <c r="AG12" i="8"/>
  <c r="AE12" i="8"/>
  <c r="AG11" i="8"/>
  <c r="AE11" i="8"/>
  <c r="AG18" i="8"/>
  <c r="AE18" i="8"/>
  <c r="AG19" i="8"/>
  <c r="AE19" i="8"/>
  <c r="E42" i="1"/>
  <c r="E40" i="1" s="1"/>
  <c r="Q16" i="8"/>
  <c r="S16" i="8" s="1"/>
  <c r="U16" i="8" s="1"/>
  <c r="X16" i="8" s="1"/>
  <c r="Y16" i="8" s="1"/>
  <c r="AA17" i="8"/>
  <c r="Q7" i="8"/>
  <c r="S29" i="8"/>
  <c r="U29" i="8" s="1"/>
  <c r="W29" i="8"/>
  <c r="N6" i="8"/>
  <c r="AA9" i="8"/>
  <c r="AE27" i="8"/>
  <c r="AG27" i="8"/>
  <c r="AA28" i="8"/>
  <c r="AA15" i="8"/>
  <c r="AA18" i="8"/>
  <c r="F42" i="1"/>
  <c r="V14" i="1"/>
  <c r="V13" i="1"/>
  <c r="I14" i="1"/>
  <c r="I13" i="1"/>
  <c r="F14" i="1"/>
  <c r="F13" i="1"/>
  <c r="G25" i="13" l="1"/>
  <c r="G34" i="3"/>
  <c r="AA13" i="8"/>
  <c r="AG13" i="8"/>
  <c r="S7" i="10"/>
  <c r="R38" i="10"/>
  <c r="S7" i="9"/>
  <c r="R38" i="9"/>
  <c r="AE22" i="8"/>
  <c r="AG22" i="8"/>
  <c r="AE23" i="8"/>
  <c r="AG23" i="8"/>
  <c r="AE24" i="8"/>
  <c r="AG24" i="8"/>
  <c r="AE21" i="8"/>
  <c r="AG21" i="8"/>
  <c r="AE14" i="8"/>
  <c r="AE8" i="8"/>
  <c r="AE26" i="8"/>
  <c r="AG26" i="8"/>
  <c r="AE25" i="8"/>
  <c r="AG25" i="8"/>
  <c r="AE20" i="8"/>
  <c r="AG20" i="8"/>
  <c r="AF14" i="8"/>
  <c r="AH14" i="8"/>
  <c r="AH12" i="8"/>
  <c r="AF12" i="8"/>
  <c r="AG16" i="8"/>
  <c r="AE16" i="8"/>
  <c r="AA10" i="8"/>
  <c r="AG10" i="8"/>
  <c r="AE10" i="8"/>
  <c r="AA14" i="8"/>
  <c r="AA16" i="8"/>
  <c r="O6" i="8"/>
  <c r="AG28" i="8"/>
  <c r="AE28" i="8"/>
  <c r="AA12" i="8"/>
  <c r="X29" i="8"/>
  <c r="Y29" i="8" s="1"/>
  <c r="S30" i="8"/>
  <c r="U30" i="8" s="1"/>
  <c r="W30" i="8"/>
  <c r="AA11" i="8"/>
  <c r="Z6" i="8"/>
  <c r="Q6" i="8"/>
  <c r="S7" i="8"/>
  <c r="F40" i="1"/>
  <c r="F44" i="1" s="1"/>
  <c r="AG12" i="1"/>
  <c r="AE12" i="1"/>
  <c r="V12" i="1"/>
  <c r="I12" i="1"/>
  <c r="AG11" i="1"/>
  <c r="AE11" i="1"/>
  <c r="V11" i="1"/>
  <c r="I11" i="1"/>
  <c r="F12" i="1"/>
  <c r="F11" i="1"/>
  <c r="E10" i="5"/>
  <c r="E14" i="5"/>
  <c r="E9" i="5"/>
  <c r="Y9" i="1"/>
  <c r="AA8" i="1"/>
  <c r="S8" i="1"/>
  <c r="Q8" i="1"/>
  <c r="I8" i="1"/>
  <c r="F8" i="1"/>
  <c r="AG7" i="1"/>
  <c r="AE7" i="1"/>
  <c r="V7" i="1"/>
  <c r="I7" i="1"/>
  <c r="F7" i="1"/>
  <c r="AA17" i="1"/>
  <c r="AC17" i="1" s="1"/>
  <c r="Y18" i="1"/>
  <c r="AE18" i="1" s="1"/>
  <c r="S19" i="1"/>
  <c r="AG10" i="1"/>
  <c r="M18" i="1"/>
  <c r="K18" i="1"/>
  <c r="J18" i="1"/>
  <c r="I18" i="1"/>
  <c r="F18" i="1"/>
  <c r="I22" i="1"/>
  <c r="F22" i="1"/>
  <c r="I21" i="1"/>
  <c r="F21" i="1"/>
  <c r="G26" i="13" l="1"/>
  <c r="G35" i="3"/>
  <c r="AA9" i="1"/>
  <c r="AC9" i="1" s="1"/>
  <c r="AC8" i="1"/>
  <c r="T7" i="9"/>
  <c r="S38" i="9"/>
  <c r="T7" i="10"/>
  <c r="S38" i="10"/>
  <c r="E11" i="5"/>
  <c r="E12" i="5" s="1"/>
  <c r="V8" i="1"/>
  <c r="AF6" i="8"/>
  <c r="AA29" i="8"/>
  <c r="W31" i="8"/>
  <c r="S31" i="8"/>
  <c r="U31" i="8" s="1"/>
  <c r="U7" i="8"/>
  <c r="X30" i="8"/>
  <c r="Y30" i="8" s="1"/>
  <c r="AG18" i="1"/>
  <c r="AG9" i="1"/>
  <c r="AE8" i="1"/>
  <c r="AG8" i="1"/>
  <c r="E13" i="5"/>
  <c r="E15" i="5" s="1"/>
  <c r="E16" i="5" s="1"/>
  <c r="L18" i="1"/>
  <c r="N18" i="1" s="1"/>
  <c r="P18" i="1" s="1"/>
  <c r="V6" i="1"/>
  <c r="M10" i="1"/>
  <c r="M20" i="1"/>
  <c r="M23" i="1"/>
  <c r="M24" i="1"/>
  <c r="M25" i="1"/>
  <c r="M26" i="1"/>
  <c r="M27" i="1"/>
  <c r="M28" i="1"/>
  <c r="M29" i="1"/>
  <c r="M30" i="1"/>
  <c r="M31" i="1"/>
  <c r="M32" i="1"/>
  <c r="M33" i="1"/>
  <c r="M34" i="1"/>
  <c r="M35" i="1"/>
  <c r="M36" i="1"/>
  <c r="K10" i="1"/>
  <c r="K20" i="1"/>
  <c r="K23" i="1"/>
  <c r="K24" i="1"/>
  <c r="K25" i="1"/>
  <c r="K26" i="1"/>
  <c r="K27" i="1"/>
  <c r="K28" i="1"/>
  <c r="K29" i="1"/>
  <c r="K30" i="1"/>
  <c r="K31" i="1"/>
  <c r="K32" i="1"/>
  <c r="K33" i="1"/>
  <c r="K34" i="1"/>
  <c r="K35" i="1"/>
  <c r="K36" i="1"/>
  <c r="J36" i="1"/>
  <c r="J35" i="1"/>
  <c r="J34" i="1"/>
  <c r="J33" i="1"/>
  <c r="J32" i="1"/>
  <c r="J31" i="1"/>
  <c r="J30" i="1"/>
  <c r="J29" i="1"/>
  <c r="J28" i="1"/>
  <c r="J27" i="1"/>
  <c r="J26" i="1"/>
  <c r="J25" i="1"/>
  <c r="J24" i="1"/>
  <c r="J23" i="1"/>
  <c r="J20" i="1"/>
  <c r="J10" i="1"/>
  <c r="AE9" i="1"/>
  <c r="AE10" i="1"/>
  <c r="AE19" i="1"/>
  <c r="AE20" i="1"/>
  <c r="AE21" i="1"/>
  <c r="AE22" i="1"/>
  <c r="AE23" i="1"/>
  <c r="AE24" i="1"/>
  <c r="AE25" i="1"/>
  <c r="AE26" i="1"/>
  <c r="AE27" i="1"/>
  <c r="AE28" i="1"/>
  <c r="AE29" i="1"/>
  <c r="AE30" i="1"/>
  <c r="AE31" i="1"/>
  <c r="AE32" i="1"/>
  <c r="AE33" i="1"/>
  <c r="AE34" i="1"/>
  <c r="AE35" i="1"/>
  <c r="AE36" i="1"/>
  <c r="AA38" i="1"/>
  <c r="U38" i="1"/>
  <c r="AG19" i="1"/>
  <c r="AG20" i="1"/>
  <c r="AG21" i="1"/>
  <c r="AG22" i="1"/>
  <c r="AG23" i="1"/>
  <c r="AG24" i="1"/>
  <c r="AG25" i="1"/>
  <c r="AG26" i="1"/>
  <c r="AG27" i="1"/>
  <c r="AG28" i="1"/>
  <c r="AG29" i="1"/>
  <c r="AG30" i="1"/>
  <c r="AG31" i="1"/>
  <c r="AG32" i="1"/>
  <c r="AG33" i="1"/>
  <c r="AG34" i="1"/>
  <c r="AG35" i="1"/>
  <c r="AG36" i="1"/>
  <c r="AG6" i="1"/>
  <c r="AE6" i="1"/>
  <c r="AA4" i="1"/>
  <c r="Y4" i="1"/>
  <c r="V10" i="1"/>
  <c r="L1" i="1"/>
  <c r="J4" i="1"/>
  <c r="J15" i="1" s="1"/>
  <c r="I36" i="1"/>
  <c r="I35" i="1"/>
  <c r="I34" i="1"/>
  <c r="I33" i="1"/>
  <c r="I32" i="1"/>
  <c r="I31" i="1"/>
  <c r="I30" i="1"/>
  <c r="I29" i="1"/>
  <c r="I28" i="1"/>
  <c r="I27" i="1"/>
  <c r="I26" i="1"/>
  <c r="I25" i="1"/>
  <c r="I24" i="1"/>
  <c r="I23" i="1"/>
  <c r="I20" i="1"/>
  <c r="I19" i="1"/>
  <c r="I17" i="1"/>
  <c r="I10" i="1"/>
  <c r="I9" i="1"/>
  <c r="F36" i="1"/>
  <c r="F35" i="1"/>
  <c r="F34" i="1"/>
  <c r="F33" i="1"/>
  <c r="F32" i="1"/>
  <c r="F31" i="1"/>
  <c r="F30" i="1"/>
  <c r="F29" i="1"/>
  <c r="F28" i="1"/>
  <c r="F27" i="1"/>
  <c r="F26" i="1"/>
  <c r="F25" i="1"/>
  <c r="F24" i="1"/>
  <c r="F23" i="1"/>
  <c r="F20" i="1"/>
  <c r="F19" i="1"/>
  <c r="F17" i="1"/>
  <c r="J17" i="1" s="1"/>
  <c r="F10" i="1"/>
  <c r="F9" i="1"/>
  <c r="F6" i="1"/>
  <c r="K4" i="1"/>
  <c r="K15" i="1" s="1"/>
  <c r="G27" i="13" l="1"/>
  <c r="G36" i="3"/>
  <c r="U7" i="10"/>
  <c r="T38" i="10"/>
  <c r="U7" i="9"/>
  <c r="T38" i="9"/>
  <c r="L15" i="1"/>
  <c r="X7" i="8"/>
  <c r="Y7" i="8" s="1"/>
  <c r="AG7" i="8" s="1"/>
  <c r="AA30" i="8"/>
  <c r="X31" i="8"/>
  <c r="Y31" i="8" s="1"/>
  <c r="W32" i="8"/>
  <c r="S32" i="8"/>
  <c r="U32" i="8" s="1"/>
  <c r="X32" i="8" s="1"/>
  <c r="Y32" i="8" s="1"/>
  <c r="AG29" i="8"/>
  <c r="AE29" i="8"/>
  <c r="M15" i="1"/>
  <c r="N15" i="1" s="1"/>
  <c r="P15" i="1" s="1"/>
  <c r="R15" i="1" s="1"/>
  <c r="T15" i="1" s="1"/>
  <c r="W15" i="1" s="1"/>
  <c r="K11" i="1"/>
  <c r="K14" i="1"/>
  <c r="K13" i="1"/>
  <c r="J12" i="1"/>
  <c r="J14" i="1"/>
  <c r="J13" i="1"/>
  <c r="J11" i="1"/>
  <c r="K12" i="1"/>
  <c r="K21" i="1"/>
  <c r="K7" i="1"/>
  <c r="K8" i="1"/>
  <c r="K6" i="1"/>
  <c r="J6" i="1"/>
  <c r="K9" i="1"/>
  <c r="K19" i="1"/>
  <c r="J7" i="1"/>
  <c r="J8" i="1"/>
  <c r="V9" i="1"/>
  <c r="K22" i="1"/>
  <c r="J21" i="1"/>
  <c r="J22" i="1"/>
  <c r="J19" i="1"/>
  <c r="L27" i="1"/>
  <c r="N27" i="1" s="1"/>
  <c r="J9" i="1"/>
  <c r="L9" i="1" s="1"/>
  <c r="M9" i="1" s="1"/>
  <c r="L36" i="1"/>
  <c r="N36" i="1" s="1"/>
  <c r="L32" i="1"/>
  <c r="N32" i="1" s="1"/>
  <c r="L25" i="1"/>
  <c r="N25" i="1" s="1"/>
  <c r="L33" i="1"/>
  <c r="N33" i="1" s="1"/>
  <c r="L31" i="1"/>
  <c r="N31" i="1" s="1"/>
  <c r="L26" i="1"/>
  <c r="N26" i="1" s="1"/>
  <c r="K17" i="1"/>
  <c r="L30" i="1"/>
  <c r="N30" i="1" s="1"/>
  <c r="L28" i="1"/>
  <c r="N28" i="1" s="1"/>
  <c r="L35" i="1"/>
  <c r="N35" i="1" s="1"/>
  <c r="L34" i="1"/>
  <c r="N34" i="1" s="1"/>
  <c r="L29" i="1"/>
  <c r="N29" i="1" s="1"/>
  <c r="Q17" i="1"/>
  <c r="G28" i="13" l="1"/>
  <c r="G37" i="3"/>
  <c r="V7" i="9"/>
  <c r="U38" i="9"/>
  <c r="V7" i="10"/>
  <c r="U38" i="10"/>
  <c r="AE7" i="8"/>
  <c r="L8" i="1"/>
  <c r="AA32" i="8"/>
  <c r="S33" i="8"/>
  <c r="U33" i="8" s="1"/>
  <c r="W33" i="8"/>
  <c r="AA31" i="8"/>
  <c r="AE30" i="8"/>
  <c r="AG30" i="8"/>
  <c r="L11" i="1"/>
  <c r="M11" i="1" s="1"/>
  <c r="N11" i="1" s="1"/>
  <c r="P11" i="1" s="1"/>
  <c r="R11" i="1" s="1"/>
  <c r="T11" i="1" s="1"/>
  <c r="W11" i="1" s="1"/>
  <c r="L22" i="1"/>
  <c r="M22" i="1" s="1"/>
  <c r="N22" i="1" s="1"/>
  <c r="L7" i="1"/>
  <c r="L6" i="1"/>
  <c r="M6" i="1" s="1"/>
  <c r="N6" i="1" s="1"/>
  <c r="P6" i="1" s="1"/>
  <c r="R6" i="1" s="1"/>
  <c r="T6" i="1" s="1"/>
  <c r="W6" i="1" s="1"/>
  <c r="L13" i="1"/>
  <c r="M13" i="1" s="1"/>
  <c r="N13" i="1" s="1"/>
  <c r="P13" i="1" s="1"/>
  <c r="R13" i="1" s="1"/>
  <c r="T13" i="1" s="1"/>
  <c r="W13" i="1" s="1"/>
  <c r="L14" i="1"/>
  <c r="M14" i="1" s="1"/>
  <c r="N14" i="1" s="1"/>
  <c r="P14" i="1" s="1"/>
  <c r="R14" i="1" s="1"/>
  <c r="T14" i="1" s="1"/>
  <c r="W14" i="1" s="1"/>
  <c r="L12" i="1"/>
  <c r="M12" i="1" s="1"/>
  <c r="N12" i="1" s="1"/>
  <c r="P12" i="1" s="1"/>
  <c r="R12" i="1" s="1"/>
  <c r="T12" i="1" s="1"/>
  <c r="W12" i="1" s="1"/>
  <c r="L21" i="1"/>
  <c r="M21" i="1" s="1"/>
  <c r="N21" i="1" s="1"/>
  <c r="P21" i="1" s="1"/>
  <c r="V17" i="1"/>
  <c r="Q18" i="1"/>
  <c r="L10" i="1"/>
  <c r="N10" i="1" s="1"/>
  <c r="P10" i="1" s="1"/>
  <c r="L20" i="1"/>
  <c r="N20" i="1" s="1"/>
  <c r="P20" i="1" s="1"/>
  <c r="L24" i="1"/>
  <c r="N24" i="1" s="1"/>
  <c r="P24" i="1" s="1"/>
  <c r="L17" i="1"/>
  <c r="L23" i="1"/>
  <c r="N23" i="1" s="1"/>
  <c r="P23" i="1" s="1"/>
  <c r="J38" i="1"/>
  <c r="L19" i="1"/>
  <c r="M19" i="1" s="1"/>
  <c r="K38" i="1"/>
  <c r="G29" i="13" l="1"/>
  <c r="G38" i="3"/>
  <c r="W7" i="10"/>
  <c r="V38" i="10"/>
  <c r="W7" i="9"/>
  <c r="V38" i="9"/>
  <c r="M7" i="1"/>
  <c r="N7" i="1" s="1"/>
  <c r="P7" i="1" s="1"/>
  <c r="R7" i="1" s="1"/>
  <c r="T7" i="1" s="1"/>
  <c r="W7" i="1" s="1"/>
  <c r="M8" i="1"/>
  <c r="N8" i="1" s="1"/>
  <c r="P8" i="1" s="1"/>
  <c r="R8" i="1" s="1"/>
  <c r="T8" i="1" s="1"/>
  <c r="W8" i="1" s="1"/>
  <c r="AE31" i="8"/>
  <c r="AG31" i="8"/>
  <c r="X33" i="8"/>
  <c r="Y33" i="8" s="1"/>
  <c r="S34" i="8"/>
  <c r="W34" i="8"/>
  <c r="AA7" i="8"/>
  <c r="AG32" i="8"/>
  <c r="AE32" i="8"/>
  <c r="V18" i="1"/>
  <c r="R18" i="1"/>
  <c r="T18" i="1" s="1"/>
  <c r="N9" i="1"/>
  <c r="R9" i="1" s="1"/>
  <c r="T9" i="1" s="1"/>
  <c r="M17" i="1"/>
  <c r="N17" i="1" s="1"/>
  <c r="Q19" i="1"/>
  <c r="V19" i="1" s="1"/>
  <c r="P22" i="1"/>
  <c r="N19" i="1"/>
  <c r="P19" i="1" s="1"/>
  <c r="I38" i="1"/>
  <c r="G30" i="13" l="1"/>
  <c r="G39" i="3"/>
  <c r="X7" i="9"/>
  <c r="W38" i="9"/>
  <c r="X7" i="10"/>
  <c r="W38" i="10"/>
  <c r="W18" i="1"/>
  <c r="W9" i="1"/>
  <c r="W35" i="8"/>
  <c r="S35" i="8"/>
  <c r="U35" i="8" s="1"/>
  <c r="U34" i="8"/>
  <c r="AA33" i="8"/>
  <c r="Z18" i="1"/>
  <c r="R19" i="1"/>
  <c r="T19" i="1" s="1"/>
  <c r="W19" i="1" s="1"/>
  <c r="P17" i="1"/>
  <c r="R17" i="1" s="1"/>
  <c r="T17" i="1" s="1"/>
  <c r="W17" i="1" s="1"/>
  <c r="R10" i="1"/>
  <c r="L38" i="1"/>
  <c r="M38" i="1"/>
  <c r="G31" i="13" l="1"/>
  <c r="G40" i="3"/>
  <c r="Y7" i="10"/>
  <c r="X38" i="10"/>
  <c r="Y7" i="9"/>
  <c r="X38" i="9"/>
  <c r="X35" i="8"/>
  <c r="AG33" i="8"/>
  <c r="AE33" i="8"/>
  <c r="X34" i="8"/>
  <c r="Y34" i="8" s="1"/>
  <c r="W36" i="8"/>
  <c r="W6" i="8" s="1"/>
  <c r="S36" i="8"/>
  <c r="V20" i="1"/>
  <c r="R20" i="1"/>
  <c r="T20" i="1" s="1"/>
  <c r="Z19" i="1"/>
  <c r="T10" i="1"/>
  <c r="N38" i="1"/>
  <c r="X15" i="1" l="1"/>
  <c r="Y15" i="1" s="1"/>
  <c r="Z15" i="1" s="1"/>
  <c r="X12" i="1"/>
  <c r="X14" i="1"/>
  <c r="X11" i="1"/>
  <c r="X6" i="1"/>
  <c r="Z6" i="1" s="1"/>
  <c r="X13" i="1"/>
  <c r="X8" i="1"/>
  <c r="X7" i="1"/>
  <c r="X17" i="1"/>
  <c r="X19" i="1"/>
  <c r="X9" i="1"/>
  <c r="X18" i="1"/>
  <c r="AA35" i="8"/>
  <c r="Y35" i="8"/>
  <c r="G32" i="13"/>
  <c r="G41" i="3"/>
  <c r="Z7" i="9"/>
  <c r="Z38" i="9" s="1"/>
  <c r="Y38" i="9"/>
  <c r="Z7" i="10"/>
  <c r="Z38" i="10" s="1"/>
  <c r="Y38" i="10"/>
  <c r="AA34" i="8"/>
  <c r="AE35" i="8"/>
  <c r="AG35" i="8"/>
  <c r="U36" i="8"/>
  <c r="S6" i="8"/>
  <c r="W20" i="1"/>
  <c r="X20" i="1" s="1"/>
  <c r="AD17" i="1"/>
  <c r="Y17" i="1"/>
  <c r="AE17" i="1" s="1"/>
  <c r="AF17" i="1"/>
  <c r="V21" i="1"/>
  <c r="R21" i="1"/>
  <c r="T21" i="1" s="1"/>
  <c r="AF19" i="1"/>
  <c r="AD19" i="1"/>
  <c r="Z20" i="1"/>
  <c r="W10" i="1"/>
  <c r="X10" i="1" s="1"/>
  <c r="AF18" i="1" l="1"/>
  <c r="AD18" i="1"/>
  <c r="AD9" i="1"/>
  <c r="AF9" i="1"/>
  <c r="Z7" i="1"/>
  <c r="AD7" i="1"/>
  <c r="AF7" i="1"/>
  <c r="Z8" i="1"/>
  <c r="AF8" i="1"/>
  <c r="AD8" i="1"/>
  <c r="Y13" i="1"/>
  <c r="AF13" i="1"/>
  <c r="AD13" i="1"/>
  <c r="AF11" i="1"/>
  <c r="Z11" i="1"/>
  <c r="AD11" i="1"/>
  <c r="Y14" i="1"/>
  <c r="AF14" i="1"/>
  <c r="AD14" i="1"/>
  <c r="AF12" i="1"/>
  <c r="Z12" i="1"/>
  <c r="AD12" i="1"/>
  <c r="G33" i="13"/>
  <c r="G42" i="3"/>
  <c r="X36" i="8"/>
  <c r="Y36" i="8" s="1"/>
  <c r="U6" i="8"/>
  <c r="AE34" i="8"/>
  <c r="AG34" i="8"/>
  <c r="W21" i="1"/>
  <c r="Y38" i="1"/>
  <c r="AG17" i="1"/>
  <c r="Z17" i="1"/>
  <c r="V22" i="1"/>
  <c r="R22" i="1"/>
  <c r="T22" i="1" s="1"/>
  <c r="AF20" i="1"/>
  <c r="AD20" i="1"/>
  <c r="P38" i="1"/>
  <c r="Z14" i="1" l="1"/>
  <c r="AG14" i="1"/>
  <c r="AE14" i="1"/>
  <c r="Z13" i="1"/>
  <c r="AE13" i="1"/>
  <c r="AE38" i="1" s="1"/>
  <c r="AG13" i="1"/>
  <c r="Z9" i="1"/>
  <c r="G44" i="3"/>
  <c r="G43" i="3"/>
  <c r="Z21" i="1"/>
  <c r="X21" i="1"/>
  <c r="AF21" i="1" s="1"/>
  <c r="Y6" i="8"/>
  <c r="AA36" i="8"/>
  <c r="AA6" i="8" s="1"/>
  <c r="X6" i="8"/>
  <c r="AD10" i="1"/>
  <c r="Z10" i="1"/>
  <c r="W22" i="1"/>
  <c r="V23" i="1"/>
  <c r="R23" i="1"/>
  <c r="AF10" i="1"/>
  <c r="AD21" i="1" l="1"/>
  <c r="Z22" i="1"/>
  <c r="X22" i="1"/>
  <c r="AF22" i="1" s="1"/>
  <c r="AG36" i="8"/>
  <c r="AE36" i="8"/>
  <c r="AE6" i="8" s="1"/>
  <c r="V24" i="1"/>
  <c r="R24" i="1"/>
  <c r="T24" i="1" s="1"/>
  <c r="T23" i="1"/>
  <c r="AD6" i="1"/>
  <c r="AF6" i="1"/>
  <c r="AD22" i="1" l="1"/>
  <c r="W23" i="1"/>
  <c r="X23" i="1" s="1"/>
  <c r="Z23" i="1" l="1"/>
  <c r="W24" i="1"/>
  <c r="X24" i="1" l="1"/>
  <c r="AD24" i="1" s="1"/>
  <c r="AD23" i="1"/>
  <c r="AF23" i="1"/>
  <c r="Z24" i="1"/>
  <c r="AF24" i="1" l="1"/>
  <c r="R25" i="1"/>
  <c r="T25" i="1" s="1"/>
  <c r="V25" i="1"/>
  <c r="W25" i="1" l="1"/>
  <c r="X25" i="1" s="1"/>
  <c r="Q27" i="1"/>
  <c r="R26" i="1"/>
  <c r="T26" i="1" s="1"/>
  <c r="V26" i="1"/>
  <c r="W26" i="1" l="1"/>
  <c r="X26" i="1" s="1"/>
  <c r="Q28" i="1"/>
  <c r="R27" i="1"/>
  <c r="T27" i="1" s="1"/>
  <c r="V27" i="1"/>
  <c r="Z25" i="1"/>
  <c r="W27" i="1" l="1"/>
  <c r="Z27" i="1" s="1"/>
  <c r="AF25" i="1"/>
  <c r="AD25" i="1"/>
  <c r="X27" i="1"/>
  <c r="Q29" i="1"/>
  <c r="V28" i="1"/>
  <c r="R28" i="1"/>
  <c r="T28" i="1" s="1"/>
  <c r="Z26" i="1"/>
  <c r="W28" i="1" l="1"/>
  <c r="Z28" i="1"/>
  <c r="X28" i="1"/>
  <c r="Q30" i="1"/>
  <c r="V29" i="1"/>
  <c r="R29" i="1"/>
  <c r="T29" i="1" s="1"/>
  <c r="W29" i="1" s="1"/>
  <c r="AF27" i="1"/>
  <c r="AD27" i="1"/>
  <c r="AF26" i="1"/>
  <c r="AD26" i="1"/>
  <c r="X29" i="1" l="1"/>
  <c r="Z29" i="1"/>
  <c r="Q31" i="1"/>
  <c r="R30" i="1"/>
  <c r="T30" i="1" s="1"/>
  <c r="V30" i="1"/>
  <c r="AF28" i="1"/>
  <c r="AD28" i="1"/>
  <c r="W30" i="1" l="1"/>
  <c r="Q32" i="1"/>
  <c r="R31" i="1"/>
  <c r="T31" i="1" s="1"/>
  <c r="V31" i="1"/>
  <c r="AF29" i="1"/>
  <c r="AD29" i="1"/>
  <c r="W31" i="1" l="1"/>
  <c r="Q33" i="1"/>
  <c r="V32" i="1"/>
  <c r="R32" i="1"/>
  <c r="T32" i="1" s="1"/>
  <c r="X30" i="1"/>
  <c r="Z30" i="1"/>
  <c r="W32" i="1" l="1"/>
  <c r="Z32" i="1" s="1"/>
  <c r="AF30" i="1"/>
  <c r="AD30" i="1"/>
  <c r="Q34" i="1"/>
  <c r="R33" i="1"/>
  <c r="T33" i="1" s="1"/>
  <c r="V33" i="1"/>
  <c r="Z31" i="1"/>
  <c r="X31" i="1"/>
  <c r="X32" i="1" l="1"/>
  <c r="AF32" i="1" s="1"/>
  <c r="W33" i="1"/>
  <c r="Q35" i="1"/>
  <c r="R34" i="1"/>
  <c r="T34" i="1" s="1"/>
  <c r="V34" i="1"/>
  <c r="AF31" i="1"/>
  <c r="AD31" i="1"/>
  <c r="AD32" i="1" l="1"/>
  <c r="W34" i="1"/>
  <c r="X34" i="1" s="1"/>
  <c r="Q36" i="1"/>
  <c r="R35" i="1"/>
  <c r="T35" i="1" s="1"/>
  <c r="V35" i="1"/>
  <c r="X33" i="1"/>
  <c r="Z33" i="1"/>
  <c r="Z34" i="1" l="1"/>
  <c r="AF33" i="1"/>
  <c r="AD33" i="1"/>
  <c r="W35" i="1"/>
  <c r="V36" i="1"/>
  <c r="V38" i="1" s="1"/>
  <c r="R36" i="1"/>
  <c r="AF34" i="1"/>
  <c r="AD34" i="1"/>
  <c r="T36" i="1" l="1"/>
  <c r="R38" i="1"/>
  <c r="Z35" i="1"/>
  <c r="X35" i="1"/>
  <c r="AF35" i="1" l="1"/>
  <c r="AD35" i="1"/>
  <c r="W36" i="1"/>
  <c r="T38" i="1"/>
  <c r="Z36" i="1" l="1"/>
  <c r="Z38" i="1" s="1"/>
  <c r="X36" i="1"/>
  <c r="W38" i="1"/>
  <c r="AD36" i="1" l="1"/>
  <c r="AD38" i="1" s="1"/>
  <c r="AF36" i="1"/>
  <c r="X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Bas Stellaard</author>
    <author>Ralf van Roosmalen</author>
    <author>tc={2D8E5B7B-00CA-487D-9059-D74D78FF38C2}</author>
    <author/>
  </authors>
  <commentList>
    <comment ref="Y2" authorId="0" shapeId="0" xr:uid="{EE46840A-4AA7-4135-A308-9F2D0AC2E581}">
      <text>
        <r>
          <rPr>
            <b/>
            <sz val="9"/>
            <color indexed="81"/>
            <rFont val="Tahoma"/>
            <charset val="1"/>
          </rPr>
          <t>Bas Stellaard:</t>
        </r>
        <r>
          <rPr>
            <sz val="9"/>
            <color indexed="81"/>
            <rFont val="Tahoma"/>
            <charset val="1"/>
          </rPr>
          <t xml:space="preserve">
Let op: therapeuten die later in het jaar in dienst zijn getreden kun je tussentijds niet zuiver monitoren. Dit is wel mogelijk op jaarniveau.</t>
        </r>
      </text>
    </comment>
    <comment ref="B3" authorId="1" shapeId="0" xr:uid="{1DA984E0-ECC0-4CA9-BE9D-A38D657D1028}">
      <text>
        <r>
          <rPr>
            <b/>
            <sz val="11"/>
            <color indexed="81"/>
            <rFont val="Tahoma"/>
            <family val="2"/>
          </rPr>
          <t>F4F:</t>
        </r>
        <r>
          <rPr>
            <sz val="11"/>
            <color indexed="81"/>
            <rFont val="Tahoma"/>
            <family val="2"/>
          </rPr>
          <t xml:space="preserve">
Het is handig om eerst de therapeuten te vermelden.
Daarbij is het praktisch om eerst de therapeuten met een vast salaris in te voeren en daarna een lege regel en dan de therepeuten met een variabel salaris.
Daarna een lege regel om vervolgens de indirecte collega's te vermelden.</t>
        </r>
        <r>
          <rPr>
            <sz val="9"/>
            <color indexed="81"/>
            <rFont val="Tahoma"/>
            <family val="2"/>
          </rPr>
          <t xml:space="preserve">
</t>
        </r>
      </text>
    </comment>
    <comment ref="D3" authorId="2" shapeId="0" xr:uid="{2D8E5B7B-00CA-487D-9059-D74D78FF38C2}">
      <text>
        <t>[Opmerkingenthread]
U kunt deze opmerkingenthread lezen in uw versie van Excel. Eventuele wijzigingen aan de thread gaan echter verloren als het bestand wordt geopend in een nieuwere versie van Excel. Meer informatie: https://go.microsoft.com/fwlink/?linkid=870924
Opmerking:
    Vul in de invoercellen het aantal maanden in dat iemand werkzaam is. Dit hoeft alleen wanneer iemand geen 12 maanden in dienst is.
Let op: het rekenmodel gaat er standaard vanuit dat iemand per 01-01-2023 in dienst is.</t>
      </text>
    </comment>
    <comment ref="K3" authorId="1" shapeId="0" xr:uid="{0879AC5F-C43F-4B83-A28B-0D57E00922C0}">
      <text>
        <r>
          <rPr>
            <b/>
            <sz val="11"/>
            <color indexed="81"/>
            <rFont val="Tahoma"/>
            <family val="2"/>
          </rPr>
          <t>Ralf van Roosmalen:</t>
        </r>
        <r>
          <rPr>
            <sz val="11"/>
            <color indexed="81"/>
            <rFont val="Tahoma"/>
            <family val="2"/>
          </rPr>
          <t xml:space="preserve">
Dit zijn de verlof uren per jaar op basis van fulltime dienstverband. Deze zijn aan te passen in het tabblad ''uitgangspunten'' en wordt gebruikt in onderstaande berekeningen.
Bij variabel dienstverband wordt hier geen rekening mee gehouden.</t>
        </r>
      </text>
    </comment>
    <comment ref="L3" authorId="1" shapeId="0" xr:uid="{D530F56F-23D3-4746-A6EA-7210C37F78C2}">
      <text>
        <r>
          <rPr>
            <b/>
            <sz val="11"/>
            <color indexed="81"/>
            <rFont val="Tahoma"/>
            <family val="2"/>
          </rPr>
          <t xml:space="preserve">Ralf van Roosmalen:
</t>
        </r>
        <r>
          <rPr>
            <sz val="11"/>
            <color indexed="81"/>
            <rFont val="Tahoma"/>
            <family val="2"/>
          </rPr>
          <t>Dit zijn de uren van de feestdagen in het jaar waarop niet gewerkt kan worden op basis van fulltime dienstverband. Deze zijn aan te passen in het tabblad ''uitgangspunten'' en wordt gebruikt in onderstaande berekeningen.
Bij variabel dienstverband wordt hier geen rekening mee gehouden.</t>
        </r>
      </text>
    </comment>
    <comment ref="P3" authorId="1" shapeId="0" xr:uid="{FB8A3384-696F-4C06-AEBF-B7BB3CCD3707}">
      <text>
        <r>
          <rPr>
            <b/>
            <sz val="11"/>
            <color indexed="81"/>
            <rFont val="Tahoma"/>
            <family val="2"/>
          </rPr>
          <t xml:space="preserve">Ralf van Roosmalen:
</t>
        </r>
        <r>
          <rPr>
            <sz val="11"/>
            <color indexed="81"/>
            <rFont val="Tahoma"/>
            <family val="2"/>
          </rPr>
          <t>Maak hier een inschating van het verlies van productieve uren als gevolg van:
- collegiaal overleg
- opleiding
- vergaderingen
- ontwikkeling
- ….
De administratietijd dient te worden verdiscontreerd in het aantal behandelingen per uur (zie kolom Q).</t>
        </r>
      </text>
    </comment>
    <comment ref="R3" authorId="3" shapeId="0" xr:uid="{562DAD1E-8075-4E78-8D9D-94B005D9C7C7}">
      <text>
        <r>
          <rPr>
            <b/>
            <sz val="12"/>
            <color theme="1"/>
            <rFont val="Arial"/>
            <family val="2"/>
          </rPr>
          <t xml:space="preserve">F4F: </t>
        </r>
        <r>
          <rPr>
            <sz val="12"/>
            <color theme="1"/>
            <rFont val="Arial"/>
            <family val="2"/>
          </rPr>
          <t xml:space="preserve">
Geef hier het aantal behandelingen per uur in waarbij je rekening houdt met de administratietijd:
Voorbeeld
30 min (25 + 5 min) -&gt; 2,0
25 min -&gt; 2,4
25 min en na 6 behandelingen 20 min ruimte -&gt; 2,12</t>
        </r>
      </text>
    </comment>
    <comment ref="T3" authorId="1" shapeId="0" xr:uid="{F99E23D5-F0AF-42AD-89BE-DD2EA2323721}">
      <text>
        <r>
          <rPr>
            <b/>
            <sz val="11"/>
            <color indexed="81"/>
            <rFont val="Tahoma"/>
            <family val="2"/>
          </rPr>
          <t xml:space="preserve">F4F:
</t>
        </r>
        <r>
          <rPr>
            <sz val="11"/>
            <color indexed="81"/>
            <rFont val="Tahoma"/>
            <family val="2"/>
          </rPr>
          <t>Haal het gemiddeld tarief behandeling uit je praktijksoftware
Hanteer het gemiddeld tarief over 2020</t>
        </r>
        <r>
          <rPr>
            <sz val="9"/>
            <color indexed="81"/>
            <rFont val="Tahoma"/>
            <family val="2"/>
          </rPr>
          <t xml:space="preserve">
</t>
        </r>
      </text>
    </comment>
    <comment ref="Y3" authorId="1" shapeId="0" xr:uid="{F6677834-DE8E-4710-A233-D087A10EBC9C}">
      <text>
        <r>
          <rPr>
            <b/>
            <sz val="9"/>
            <color indexed="81"/>
            <rFont val="Tahoma"/>
            <family val="2"/>
          </rPr>
          <t xml:space="preserve">Fact4Fysio:
</t>
        </r>
        <r>
          <rPr>
            <sz val="9"/>
            <color indexed="81"/>
            <rFont val="Tahoma"/>
            <family val="2"/>
          </rPr>
          <t>In het tabblad data dien je de verwachte seizoensinvloeden van jouw praktijk in te voeren</t>
        </r>
        <r>
          <rPr>
            <sz val="9"/>
            <color indexed="81"/>
            <rFont val="Tahoma"/>
            <family val="2"/>
          </rPr>
          <t xml:space="preserve">
</t>
        </r>
      </text>
    </comment>
    <comment ref="Z3" authorId="1" shapeId="0" xr:uid="{96176CD8-BF5F-42F0-8F4E-791D506750F5}">
      <text>
        <r>
          <rPr>
            <b/>
            <sz val="9"/>
            <color indexed="81"/>
            <rFont val="Tahoma"/>
            <family val="2"/>
          </rPr>
          <t xml:space="preserve">Fact4Fysio:
</t>
        </r>
        <r>
          <rPr>
            <sz val="9"/>
            <color indexed="81"/>
            <rFont val="Tahoma"/>
            <family val="2"/>
          </rPr>
          <t xml:space="preserve">Deze kolom is gelinkt met het tabblad "omzet per therapeut". Daar dien je de omzet in te voeren.
</t>
        </r>
      </text>
    </comment>
    <comment ref="AB3" authorId="1" shapeId="0" xr:uid="{EAB42D21-472D-49BE-8495-9C09BFBB6256}">
      <text>
        <r>
          <rPr>
            <b/>
            <sz val="11"/>
            <color indexed="81"/>
            <rFont val="Tahoma"/>
            <family val="2"/>
          </rPr>
          <t>F4F:</t>
        </r>
        <r>
          <rPr>
            <sz val="11"/>
            <color indexed="81"/>
            <rFont val="Tahoma"/>
            <family val="2"/>
          </rPr>
          <t xml:space="preserve">
Hier dien je de totale werkgeverslasten te vermelden (dus niet het brutoloon maar de totale lasten inclusief overige looncomponenten en inclusief werkgeversdeel sociale lasten)
Dit kun je uit je salarispakket halen. In nmbrs staat dit op de loonstrook werkgever
Je kunt dit eventueel ook benaderen dmv de rekenhulp op het tabblad "totale werkgeverslasten"</t>
        </r>
        <r>
          <rPr>
            <sz val="9"/>
            <color indexed="81"/>
            <rFont val="Tahoma"/>
            <family val="2"/>
          </rPr>
          <t xml:space="preserve">
</t>
        </r>
      </text>
    </comment>
    <comment ref="AC3" authorId="1" shapeId="0" xr:uid="{802C4175-FFE9-49B6-9D35-13981C036A11}">
      <text>
        <r>
          <rPr>
            <b/>
            <sz val="9"/>
            <color indexed="81"/>
            <rFont val="Tahoma"/>
            <family val="2"/>
          </rPr>
          <t xml:space="preserve">Fact4Fysio:
</t>
        </r>
        <r>
          <rPr>
            <sz val="9"/>
            <color indexed="81"/>
            <rFont val="Tahoma"/>
            <family val="2"/>
          </rPr>
          <t xml:space="preserve">Indien er nog zaken dienen te worden afgerekend (vb overuren ivm de WAB) en nog niet zijn verloond kun je die hier handmatig verwerken om een zuiverder beeld te krijgen.
</t>
        </r>
      </text>
    </comment>
    <comment ref="G4" authorId="1" shapeId="0" xr:uid="{4775375A-3357-4AE2-B37D-4B8850E1C089}">
      <text>
        <r>
          <rPr>
            <b/>
            <sz val="11"/>
            <color indexed="81"/>
            <rFont val="Tahoma"/>
            <family val="2"/>
          </rPr>
          <t>Ralf van Roosmalen:</t>
        </r>
        <r>
          <rPr>
            <sz val="11"/>
            <color indexed="81"/>
            <rFont val="Tahoma"/>
            <family val="2"/>
          </rPr>
          <t xml:space="preserve">
Dit zijn de werkbare uren per week op basis van fulltime dienstverband. Deze zijn aan te passen in het tabblad ''uitgangspunten'' en wordt gebruikt in onderstaande berekeningen.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Ralf van Roosmalen</author>
  </authors>
  <commentList>
    <comment ref="E30" authorId="0" shapeId="0" xr:uid="{0F976E24-7057-4E06-B620-4BDDBC0D67DC}">
      <text>
        <r>
          <rPr>
            <b/>
            <sz val="9"/>
            <color indexed="81"/>
            <rFont val="Tahoma"/>
            <family val="2"/>
          </rPr>
          <t xml:space="preserve">F4F:
</t>
        </r>
        <r>
          <rPr>
            <sz val="9"/>
            <color indexed="81"/>
            <rFont val="Tahoma"/>
            <family val="2"/>
          </rPr>
          <t xml:space="preserve">Vul hier het verwachte seizoensverloop van de omzet van jouw praktijk in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18B26DBF-F7B0-4126-9195-E583D550C748}">
      <text>
        <r>
          <rPr>
            <b/>
            <sz val="12"/>
            <color theme="1"/>
            <rFont val="Arial"/>
            <family val="2"/>
          </rPr>
          <t>Fact4Fysio:</t>
        </r>
        <r>
          <rPr>
            <sz val="12"/>
            <color theme="1"/>
            <rFont val="Arial"/>
            <family val="2"/>
          </rPr>
          <t xml:space="preserve">
Je hoeft hier alleen in de grijze cellen de omzet per maand per therapeut in te vullen.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3B00C883-D4BB-4B52-8201-EC42E911E9FE}">
      <text>
        <r>
          <rPr>
            <b/>
            <sz val="12"/>
            <color theme="1"/>
            <rFont val="Arial"/>
            <family val="2"/>
          </rPr>
          <t xml:space="preserve">Fact4Fysio:
</t>
        </r>
        <r>
          <rPr>
            <sz val="12"/>
            <color theme="1"/>
            <rFont val="Arial"/>
            <family val="2"/>
          </rPr>
          <t>Vul hier enkel in de grijze cellen de werkgeverslasten per therapeut per maand in.
Deze totale lasten kun je uit de rapportage van je salarisadministratie halen. 
Mocht je die informatie niet hebben zie dan tabblad "rekentool totale wg-lasten" om deze te benaderen.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Ralf van Roosmalen</author>
    <author/>
  </authors>
  <commentList>
    <comment ref="B3" authorId="0" shapeId="0" xr:uid="{AAD8EA1B-F303-4462-A038-E8868F0BE95E}">
      <text>
        <r>
          <rPr>
            <b/>
            <sz val="11"/>
            <color indexed="81"/>
            <rFont val="Tahoma"/>
            <family val="2"/>
          </rPr>
          <t>F4F:</t>
        </r>
        <r>
          <rPr>
            <sz val="11"/>
            <color indexed="81"/>
            <rFont val="Tahoma"/>
            <family val="2"/>
          </rPr>
          <t xml:space="preserve">
Het is handig om eerst de therapeuten te vermelden.
Daarbij is het praktisch om eerst de therapeuten met een vast salaris in te voeren en daarna een lege regel en dan de therepeuten met een variabel salaris.
Daarna een lege regel inkopieren.
Vervolgens de indirecte collega's</t>
        </r>
        <r>
          <rPr>
            <sz val="9"/>
            <color indexed="81"/>
            <rFont val="Tahoma"/>
            <family val="2"/>
          </rPr>
          <t xml:space="preserve">
</t>
        </r>
      </text>
    </comment>
    <comment ref="J3" authorId="0" shapeId="0" xr:uid="{F2092ED4-603B-414F-8F25-45D91E723DE0}">
      <text>
        <r>
          <rPr>
            <b/>
            <sz val="11"/>
            <color indexed="81"/>
            <rFont val="Tahoma"/>
            <family val="2"/>
          </rPr>
          <t>Ralf van Roosmalen:</t>
        </r>
        <r>
          <rPr>
            <sz val="11"/>
            <color indexed="81"/>
            <rFont val="Tahoma"/>
            <family val="2"/>
          </rPr>
          <t xml:space="preserve">
Op hoeveel verlofuren heeft de werknemer recht per jaar</t>
        </r>
      </text>
    </comment>
    <comment ref="K3" authorId="0" shapeId="0" xr:uid="{8DC6C1D9-047C-46EB-A4F6-76086A27718F}">
      <text>
        <r>
          <rPr>
            <b/>
            <sz val="11"/>
            <color indexed="81"/>
            <rFont val="Tahoma"/>
            <family val="2"/>
          </rPr>
          <t xml:space="preserve">Ralf van Roosmalen:
</t>
        </r>
        <r>
          <rPr>
            <sz val="11"/>
            <color indexed="81"/>
            <rFont val="Tahoma"/>
            <family val="2"/>
          </rPr>
          <t>Bij variabel salaris nvt.
Bij vast salaris checken hoeveel feestdagen er dit jaar zijn</t>
        </r>
      </text>
    </comment>
    <comment ref="O3" authorId="0" shapeId="0" xr:uid="{1BB89563-2AC5-4A4E-BD6F-C95702CFEC53}">
      <text>
        <r>
          <rPr>
            <b/>
            <sz val="11"/>
            <color indexed="81"/>
            <rFont val="Tahoma"/>
            <family val="2"/>
          </rPr>
          <t xml:space="preserve">Ralf van Roosmalen:
</t>
        </r>
        <r>
          <rPr>
            <sz val="11"/>
            <color indexed="81"/>
            <rFont val="Tahoma"/>
            <family val="2"/>
          </rPr>
          <t>Maak hier een inschating van het verlies van productieve uren als gevolg van:
- collegiaal overleg
- opleiding
- vergaderingen
- ontwikkeling
- ….
De administratietijd dient te worden verdiscontreerd in het aantal behandelingen per uur (zie kolom Q).</t>
        </r>
      </text>
    </comment>
    <comment ref="Q3" authorId="1" shapeId="0" xr:uid="{00000000-0006-0000-0000-000001000000}">
      <text>
        <r>
          <rPr>
            <b/>
            <sz val="12"/>
            <color theme="1"/>
            <rFont val="Arial"/>
            <family val="2"/>
          </rPr>
          <t xml:space="preserve">F4F: </t>
        </r>
        <r>
          <rPr>
            <sz val="12"/>
            <color theme="1"/>
            <rFont val="Arial"/>
            <family val="2"/>
          </rPr>
          <t xml:space="preserve">
Geef hier het aantal behandelingen per uur in waarbij je rekening houdt met de administratietijd:
Voorbeeld
30 min (25 + 5 min) -&gt; 2,0
25 min -&gt; 2,4
25 min en na 6 behandelingen 20 min ruimte -&gt; 2,12</t>
        </r>
      </text>
    </comment>
    <comment ref="S3" authorId="0" shapeId="0" xr:uid="{C86A69BB-43F2-4453-A213-48ADA199CF64}">
      <text>
        <r>
          <rPr>
            <b/>
            <sz val="11"/>
            <color indexed="81"/>
            <rFont val="Tahoma"/>
            <family val="2"/>
          </rPr>
          <t xml:space="preserve">F4F:
</t>
        </r>
        <r>
          <rPr>
            <sz val="11"/>
            <color indexed="81"/>
            <rFont val="Tahoma"/>
            <family val="2"/>
          </rPr>
          <t>Haal het gemiddeld tarief behandeling uit je praktijksoftware
Hanteer het gemiddeld tarief over 2020</t>
        </r>
        <r>
          <rPr>
            <sz val="9"/>
            <color indexed="81"/>
            <rFont val="Tahoma"/>
            <family val="2"/>
          </rPr>
          <t xml:space="preserve">
</t>
        </r>
      </text>
    </comment>
    <comment ref="AA3" authorId="0" shapeId="0" xr:uid="{813FBA3A-D587-44D8-A58E-C921352DAA80}">
      <text>
        <r>
          <rPr>
            <b/>
            <sz val="11"/>
            <color indexed="81"/>
            <rFont val="Tahoma"/>
            <family val="2"/>
          </rPr>
          <t>F4F:</t>
        </r>
        <r>
          <rPr>
            <sz val="11"/>
            <color indexed="81"/>
            <rFont val="Tahoma"/>
            <family val="2"/>
          </rPr>
          <t xml:space="preserve">
Hier dien je de totale werkgeverslasten te vermelden (dus niet het brutoloon maar de totale lasten inclusief overige looncomponenten en inclusief werkgeversdeel sociale lasten)
Dit kun je uit je salarispakket halen. In nmbrs staat dit op de loonstrook werkgever
Je kunt dit eventueel ook benaderen dmv de rekenhulp op het tabblad "totale werkgeverslasten"</t>
        </r>
        <r>
          <rPr>
            <sz val="9"/>
            <color indexed="81"/>
            <rFont val="Tahoma"/>
            <family val="2"/>
          </rPr>
          <t xml:space="preserve">
</t>
        </r>
      </text>
    </comment>
    <comment ref="F4" authorId="0" shapeId="0" xr:uid="{D9F77ECE-D821-4842-8704-665775F694F5}">
      <text>
        <r>
          <rPr>
            <b/>
            <sz val="11"/>
            <color indexed="81"/>
            <rFont val="Tahoma"/>
            <family val="2"/>
          </rPr>
          <t>Ralf van Roosmalen:</t>
        </r>
        <r>
          <rPr>
            <sz val="11"/>
            <color indexed="81"/>
            <rFont val="Tahoma"/>
            <family val="2"/>
          </rPr>
          <t xml:space="preserve">
Hoeveel uur is een volledige werkweek? Vul dat hier in.</t>
        </r>
      </text>
    </comment>
  </commentList>
</comments>
</file>

<file path=xl/sharedStrings.xml><?xml version="1.0" encoding="utf-8"?>
<sst xmlns="http://schemas.openxmlformats.org/spreadsheetml/2006/main" count="352" uniqueCount="185">
  <si>
    <t>Met deze handige rekentool kun je de potentiële omzet fysiotherapie voor jouw praktijk in kaart brengen!</t>
  </si>
  <si>
    <t>Waarom?</t>
  </si>
  <si>
    <t>Zonder doel kun je niet scoren. Het is dus belangrijk om een doelstelling te hebben.</t>
  </si>
  <si>
    <t>Daarbij is het dan uiteraard belangrijk dat de doelstelling juist is bepaald.</t>
  </si>
  <si>
    <t>Praktijkhouders die een begroting opstellen bepalen de begrote omzet voor het komende jaar vaak aan de hand van de omzet</t>
  </si>
  <si>
    <t xml:space="preserve">over het afgelopen jaar plus een bepaalde percentage. Daarbij hebben ze niet exact in beeld wat de omzet over het afgelopen </t>
  </si>
  <si>
    <t>jaar had kunnen (of moeten) zijn.</t>
  </si>
  <si>
    <t>Door het invullen van deze rekentool krijg je inzicht in die potentiële omzet van jouw praktijk.</t>
  </si>
  <si>
    <t xml:space="preserve">Per therapeut ga je op basis van de beschikbare uren (rekening houdend met vakantie en ziekte), inschatting productiviteit, </t>
  </si>
  <si>
    <t>gemiddeld behandeltarief en behandelschema de potentiële omzet op jaarbasis berekenen.</t>
  </si>
  <si>
    <t>Op deze wijze krijg je inzicht in de potentiële omzet van jouw praktijk en die kun je dan gaan vergelijken met de werkelijke</t>
  </si>
  <si>
    <t>omzet. Als daar verschillen ontstaan is het interessant om die nader te analyseren om zodoende je omzet te optimaliseren.</t>
  </si>
  <si>
    <t>Toegevoegde waarde</t>
  </si>
  <si>
    <t>Je kunt in deze rekentool ook de toegevoegde waarde per therapeut berekenen door de werkgeverslasten per therapeut ook</t>
  </si>
  <si>
    <t>in te vullen. Op basis hiervan rekent het model uit wat de toegevoegde waarde is (omzet minus kosten).</t>
  </si>
  <si>
    <t>Directe vs indirecte personeelskosten</t>
  </si>
  <si>
    <t xml:space="preserve">Door in dit rekenmodel ook de uren van de indirecte collega's in te vullen kun je de verhouding tussen directe en indirecte </t>
  </si>
  <si>
    <t>uren in kaart brengen. Op deze wijze kun je benchmarken hoe efficient de backoffice van jouw praktijk is.</t>
  </si>
  <si>
    <t>Hieronder hebben wij het gemiddelde van andere praktijken weergegeven. Deze informatie komt uit onze</t>
  </si>
  <si>
    <t>benchmark.</t>
  </si>
  <si>
    <t>Monitoren werkelijke omzet en toegevoegde waarde tov potentiële omzet</t>
  </si>
  <si>
    <t xml:space="preserve">Onze fysioklanten hebben toegang tot onze fysiocockpit en daarin kunnen wij de potentiële omzet ingeven zodat jullie die </t>
  </si>
  <si>
    <t xml:space="preserve">eenvoudig maandelijks kunnen vergelijken met de werkelijke omzet. </t>
  </si>
  <si>
    <t>voor jullie in de fysiocockpit verwerken.</t>
  </si>
  <si>
    <t>Voor de praktijkhouders die nog geen klant zijn hebben we in deze rekentool ook de optie verwerkt om de werkelijke omzet</t>
  </si>
  <si>
    <t>en loonkosten in te geven zodat ook deze praktijkhouders hun doelstelling goed kunnen monitoren.</t>
  </si>
  <si>
    <t>Daarvoor kunnen jullie de tabbladen "omzet per therapeut" en "WG lasten per therapeut" gebruiken.</t>
  </si>
  <si>
    <t>Aan de slag!</t>
  </si>
  <si>
    <t>omzet te berekenen. Daarnaast is het ook mogelijk om de tabbladen ''Omzet per therapeut'' en ''WG lasten per therapeut''</t>
  </si>
  <si>
    <t>in te vullen. Hiermee bereken je gaandeweg het jaar het verschil tussen de werkelijke omzet en potentiële omzet en de</t>
  </si>
  <si>
    <t>toegevoegde waarde per therapeut.</t>
  </si>
  <si>
    <t>Mochten jullie vragen hebben aarzel dan niet om contact op te nemen.</t>
  </si>
  <si>
    <t>"A good accountant never makes mistrakes"</t>
  </si>
  <si>
    <t>Voorsprong is een keuze!</t>
  </si>
  <si>
    <t>Ralf van roosmalen</t>
  </si>
  <si>
    <t>Fact4Fysio</t>
  </si>
  <si>
    <t>"Je administratie is een feestje, maar je moet wel zelf de confetti schieten!"</t>
  </si>
  <si>
    <t>Dennis Henderiks</t>
  </si>
  <si>
    <t>Uitgangspunten</t>
  </si>
  <si>
    <t>Praktijknaam:</t>
  </si>
  <si>
    <t>Fysio X</t>
  </si>
  <si>
    <t>In dit tabblad is het mogelijk om de uitgangspunten waar de berekening op gebasseerd is aan te passen.</t>
  </si>
  <si>
    <t>1. Hoeveel uur is een volledige werkweek?</t>
  </si>
  <si>
    <t>uur</t>
  </si>
  <si>
    <t>2. Hoeveel weken zijn er dit jaar?</t>
  </si>
  <si>
    <t>weken</t>
  </si>
  <si>
    <t>4. Hoeveel feestdagen zijn er dit jaar?</t>
  </si>
  <si>
    <t>dagen</t>
  </si>
  <si>
    <t>5. Wat is het geschatte ziekteverzuim in %?</t>
  </si>
  <si>
    <t>6. Vul de seizoensinvloeden hieronder in.</t>
  </si>
  <si>
    <t>corr seizoens</t>
  </si>
  <si>
    <t>Maanden</t>
  </si>
  <si>
    <t>werkbare dagen</t>
  </si>
  <si>
    <t>invloeden</t>
  </si>
  <si>
    <t>Omzet %</t>
  </si>
  <si>
    <t>Cum</t>
  </si>
  <si>
    <t>Januari</t>
  </si>
  <si>
    <t>Februari</t>
  </si>
  <si>
    <t>Maart</t>
  </si>
  <si>
    <t>April</t>
  </si>
  <si>
    <t>Mei</t>
  </si>
  <si>
    <t>Juni</t>
  </si>
  <si>
    <t>Juli</t>
  </si>
  <si>
    <t>Augustus</t>
  </si>
  <si>
    <t>September</t>
  </si>
  <si>
    <t>Oktober</t>
  </si>
  <si>
    <t>November</t>
  </si>
  <si>
    <t>December</t>
  </si>
  <si>
    <t>*moet 0% zijn</t>
  </si>
  <si>
    <t>Periode</t>
  </si>
  <si>
    <t>Naam collega</t>
  </si>
  <si>
    <t>Functie</t>
  </si>
  <si>
    <t>Aantal maanden in dienst</t>
  </si>
  <si>
    <t>Contract</t>
  </si>
  <si>
    <t>Contract-uren per week</t>
  </si>
  <si>
    <t>Percentage FTE</t>
  </si>
  <si>
    <t>aanvullende vaste werkzaamheden</t>
  </si>
  <si>
    <t>uren pw aanvullende wzh</t>
  </si>
  <si>
    <t>Beschikbare uren pj</t>
  </si>
  <si>
    <t>Verlofuren pj</t>
  </si>
  <si>
    <t>Feest-uren</t>
  </si>
  <si>
    <t>Beschikbare uren pj na verlof en feestdagen</t>
  </si>
  <si>
    <t>Schatting ziekte-verzuim</t>
  </si>
  <si>
    <t>Beschikbare uren pj na correcties</t>
  </si>
  <si>
    <t>Productiviteit in %</t>
  </si>
  <si>
    <t>Productieve uren</t>
  </si>
  <si>
    <t>Aantal behandelingen per uur</t>
  </si>
  <si>
    <t>Aantal behandelingen</t>
  </si>
  <si>
    <t>Gemiddeld tarief per behandeling</t>
  </si>
  <si>
    <t>extra omzet overuren</t>
  </si>
  <si>
    <t>Potentiële omzet t/m maand *</t>
  </si>
  <si>
    <t>Verschil</t>
  </si>
  <si>
    <t>Totale werkgevers-lasten t/m</t>
  </si>
  <si>
    <t>Aanvulling tbv afrekening (vb. overuren)</t>
  </si>
  <si>
    <t>Totale WG lasten incl nog te verlonen afr.</t>
  </si>
  <si>
    <t>Potentiële toegevoegde waarde</t>
  </si>
  <si>
    <t>Werkelijke toegevoegde waarde</t>
  </si>
  <si>
    <t>Loonkosten in % vd potentiële omzet</t>
  </si>
  <si>
    <t>Loonkosten in % vd werkelijke omzet</t>
  </si>
  <si>
    <t>Opmerkingen</t>
  </si>
  <si>
    <t>Totaal</t>
  </si>
  <si>
    <t>Totaal contracturen</t>
  </si>
  <si>
    <t>Totaal indirect:</t>
  </si>
  <si>
    <t>Totaal direct:</t>
  </si>
  <si>
    <t>* Hierbij dient rekening te worden gehouden met seizoensinvloeden</t>
  </si>
  <si>
    <t>Therapeut</t>
  </si>
  <si>
    <t>Therapeut aan huis</t>
  </si>
  <si>
    <t>Therapeut manueel</t>
  </si>
  <si>
    <t>Therapeut ov. spec.</t>
  </si>
  <si>
    <t>Therapeut stagiaire</t>
  </si>
  <si>
    <t>Indirect: management</t>
  </si>
  <si>
    <t>Indirect: backoffice</t>
  </si>
  <si>
    <t>Indirect: frontoffice</t>
  </si>
  <si>
    <t>Indirect: overig</t>
  </si>
  <si>
    <t>Vast</t>
  </si>
  <si>
    <t>Variabel</t>
  </si>
  <si>
    <t>Oproepkracht</t>
  </si>
  <si>
    <t>ZZP'er</t>
  </si>
  <si>
    <t>Aanvullende werkzaamheden</t>
  </si>
  <si>
    <t>Nee</t>
  </si>
  <si>
    <t>Kwaliteit</t>
  </si>
  <si>
    <t>Marketing</t>
  </si>
  <si>
    <t>Management</t>
  </si>
  <si>
    <t>Overig</t>
  </si>
  <si>
    <t>Omzet%</t>
  </si>
  <si>
    <t>KEUZE</t>
  </si>
  <si>
    <t>JA</t>
  </si>
  <si>
    <t>NEE</t>
  </si>
  <si>
    <t>Totale werkgeverslasten</t>
  </si>
  <si>
    <t>Het heeft de voorkeur om de totale werkgeverslasten uit de salarisadministratie te halen.</t>
  </si>
  <si>
    <t>Mocht je die informatie niet voor handen hebben dan volgt hier een rekentool om deze te benaderen.</t>
  </si>
  <si>
    <t>Vul de groen gearceerde cellen in voor een indicatie voor de totale werkgeverslasten.</t>
  </si>
  <si>
    <t>Rekentool tbv indicatie totale werkgeverslasten</t>
  </si>
  <si>
    <t>Brutoloon:</t>
  </si>
  <si>
    <t>Vakantiegeld</t>
  </si>
  <si>
    <t>Worden vakantiedagen verloond?</t>
  </si>
  <si>
    <t>Opslag sociale lasten</t>
  </si>
  <si>
    <t>Opslag bijdrage pensioen</t>
  </si>
  <si>
    <t>Vergoeding opleiding</t>
  </si>
  <si>
    <t>Totale werkgeverslasten per maand</t>
  </si>
  <si>
    <t>Totale werkgeverslasten per jaar</t>
  </si>
  <si>
    <t>Voorbeeld loonstrook werkgever uit Nmbrs:</t>
  </si>
  <si>
    <t>Fysiopraktijk:</t>
  </si>
  <si>
    <t xml:space="preserve"> Fysio Fransje</t>
  </si>
  <si>
    <t>Analyse potentiële omzet</t>
  </si>
  <si>
    <t>Aantal uren pj beschikbaar</t>
  </si>
  <si>
    <t>Fees-tdagen</t>
  </si>
  <si>
    <t>Beschikbare uren pj na verlof voor ziekte</t>
  </si>
  <si>
    <t>Ziekte-verzuim</t>
  </si>
  <si>
    <t>Beschikaar na ziekte</t>
  </si>
  <si>
    <t>Productief</t>
  </si>
  <si>
    <t>Potentiële omzet t/m maand</t>
  </si>
  <si>
    <t>Handmatige aanvulling tbv afrekening (oa. Overuren)</t>
  </si>
  <si>
    <t>Fransje</t>
  </si>
  <si>
    <t>Felix</t>
  </si>
  <si>
    <t>Felix (totaal)</t>
  </si>
  <si>
    <t>Frank</t>
  </si>
  <si>
    <t>Fons</t>
  </si>
  <si>
    <t>Fons heeft opslag gekregen na behalen van zijn diploma master manueel therapeut</t>
  </si>
  <si>
    <t>Felice</t>
  </si>
  <si>
    <t>Foppe</t>
  </si>
  <si>
    <t>Flip</t>
  </si>
  <si>
    <t>Flip draait een 25 min schema met na 6 behandelingen 20 min administratietijd</t>
  </si>
  <si>
    <t>Fast Eddie</t>
  </si>
  <si>
    <t>Fast Eddie draait een 25 min schema en per dag 25 administratietijd</t>
  </si>
  <si>
    <t>Francien</t>
  </si>
  <si>
    <t>Francien is met zwangerschapsverlof geweest in Q2</t>
  </si>
  <si>
    <t>Frits</t>
  </si>
  <si>
    <t>Stan</t>
  </si>
  <si>
    <t>Stan loopt stage bij Frits</t>
  </si>
  <si>
    <t>Freek</t>
  </si>
  <si>
    <t>Frederiek</t>
  </si>
  <si>
    <t>Totaal direct</t>
  </si>
  <si>
    <t>3. Op hoeveel verlofdagen heeft een medewerker recht op fulltime basis?</t>
  </si>
  <si>
    <t>Schatting overuren 2024</t>
  </si>
  <si>
    <t>Potentiële omzet 2024</t>
  </si>
  <si>
    <t>Potentiële omzet incl overuren 2024</t>
  </si>
  <si>
    <t>Gerealiseerde omzet 2024 t/m</t>
  </si>
  <si>
    <t>Voor jullie is dus enkel het tabblad "Omzetspec 2024" relevant. Die ontvangen wij graag ingevuld retour en dan zullen wij die</t>
  </si>
  <si>
    <t>Op het tabblad ''Uitgangspunten'' en ''Omzetspec 2024'' is het mogelijk om de oranje invulcellen in te vullen om de potentiële</t>
  </si>
  <si>
    <t>omzet per maand per therapeut 2024</t>
  </si>
  <si>
    <t>omzet per maand cumulatief per therapeut 2024</t>
  </si>
  <si>
    <t>Werkgeverslasten per maand per therapeut 2024</t>
  </si>
  <si>
    <t>Werkgeverslasten per maand cumulatief per therapeut 2024</t>
  </si>
  <si>
    <t>Fitness instructeur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</si>
</sst>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quot;€&quot;\ * #,##0.00_ ;_ &quot;€&quot;\ * \-#,##0.00_ ;_ &quot;€&quot;\ * &quot;-&quot;??_ ;_ @_ "/>
    <numFmt numFmtId="43" formatCode="_ * #,##0.00_ ;_ * \-#,##0.00_ ;_ * &quot;-&quot;??_ ;_ @_ "/>
    <numFmt numFmtId="164" formatCode="_ * #,##0_ ;_ * \-#,##0_ ;_ * &quot;-&quot;??_ ;_ @_ "/>
    <numFmt numFmtId="165" formatCode="_ &quot;€&quot;\ * #,##0_ ;_ &quot;€&quot;\ * \-#,##0_ ;_ &quot;€&quot;\ * &quot;-&quot;??_ ;_ @_ "/>
    <numFmt numFmtId="166" formatCode="0.0"/>
    <numFmt numFmtId="167" formatCode="_ * #,##0.0_ ;_ * \-#,##0.0_ ;_ * &quot;-&quot;??_ ;_ @_ "/>
    <numFmt numFmtId="168" formatCode="dd/mm/yy;@"/>
    <numFmt numFmtId="169" formatCode="_ * #,##0.000_ ;_ * \-#,##0.000_ ;_ * &quot;-&quot;??_ ;_ @_ "/>
    <numFmt numFmtId="170" formatCode="0.0%"/>
    <numFmt numFmtId="171" formatCode="dd/mm/yy"/>
  </numFmts>
  <fonts count="56" x14ac:knownFonts="1">
    <font>
      <sz val="12"/>
      <color theme="1"/>
      <name val="Arial"/>
    </font>
    <font>
      <sz val="12"/>
      <color theme="1"/>
      <name val="Calibri"/>
      <family val="2"/>
    </font>
    <font>
      <b/>
      <sz val="15"/>
      <color rgb="FF73B535"/>
      <name val="Arial"/>
      <family val="2"/>
    </font>
    <font>
      <sz val="12"/>
      <name val="Arial"/>
      <family val="2"/>
    </font>
    <font>
      <sz val="12"/>
      <color rgb="FFFF0000"/>
      <name val="Calibri"/>
      <family val="2"/>
    </font>
    <font>
      <sz val="10"/>
      <color theme="1"/>
      <name val="Arial"/>
      <family val="2"/>
    </font>
    <font>
      <sz val="10"/>
      <color rgb="FFFF0000"/>
      <name val="Arial"/>
      <family val="2"/>
    </font>
    <font>
      <sz val="11"/>
      <color theme="1"/>
      <name val="Arial"/>
      <family val="2"/>
    </font>
    <font>
      <sz val="11"/>
      <color rgb="FFFF0000"/>
      <name val="Arial"/>
      <family val="2"/>
    </font>
    <font>
      <sz val="11"/>
      <color rgb="FFFF0000"/>
      <name val="Calibri"/>
      <family val="2"/>
    </font>
    <font>
      <sz val="11"/>
      <color theme="1"/>
      <name val="Calibri"/>
      <family val="2"/>
    </font>
    <font>
      <b/>
      <sz val="11"/>
      <color theme="1"/>
      <name val="Calibri"/>
      <family val="2"/>
    </font>
    <font>
      <i/>
      <sz val="12"/>
      <color rgb="FFFF0000"/>
      <name val="Calibri"/>
      <family val="2"/>
    </font>
    <font>
      <sz val="12"/>
      <color theme="1"/>
      <name val="Arial"/>
      <family val="2"/>
    </font>
    <font>
      <b/>
      <sz val="10"/>
      <color theme="1"/>
      <name val="Calibri"/>
      <family val="2"/>
    </font>
    <font>
      <b/>
      <i/>
      <sz val="15"/>
      <color rgb="FF73B535"/>
      <name val="Arial"/>
      <family val="2"/>
    </font>
    <font>
      <sz val="10"/>
      <color theme="1"/>
      <name val="Arial"/>
      <family val="2"/>
    </font>
    <font>
      <b/>
      <sz val="10"/>
      <color theme="1"/>
      <name val="Arial"/>
      <family val="2"/>
    </font>
    <font>
      <b/>
      <i/>
      <sz val="12"/>
      <color theme="9"/>
      <name val="Arial"/>
      <family val="2"/>
    </font>
    <font>
      <sz val="8"/>
      <name val="Arial"/>
      <family val="2"/>
    </font>
    <font>
      <sz val="12"/>
      <name val="Calibri"/>
      <family val="2"/>
    </font>
    <font>
      <sz val="9"/>
      <color indexed="81"/>
      <name val="Tahoma"/>
      <family val="2"/>
    </font>
    <font>
      <sz val="12"/>
      <color theme="1"/>
      <name val="Arial"/>
      <family val="2"/>
    </font>
    <font>
      <b/>
      <sz val="11"/>
      <color indexed="81"/>
      <name val="Tahoma"/>
      <family val="2"/>
    </font>
    <font>
      <sz val="11"/>
      <color indexed="81"/>
      <name val="Tahoma"/>
      <family val="2"/>
    </font>
    <font>
      <b/>
      <sz val="12"/>
      <color theme="1"/>
      <name val="Arial"/>
      <family val="2"/>
    </font>
    <font>
      <i/>
      <sz val="12"/>
      <color theme="1"/>
      <name val="Arial"/>
      <family val="2"/>
    </font>
    <font>
      <i/>
      <sz val="11"/>
      <color theme="0" tint="-0.34998626667073579"/>
      <name val="Calibri"/>
      <family val="2"/>
    </font>
    <font>
      <i/>
      <sz val="12"/>
      <color theme="0" tint="-0.34998626667073579"/>
      <name val="Calibri"/>
      <family val="2"/>
    </font>
    <font>
      <sz val="11"/>
      <color theme="1"/>
      <name val="Calibri"/>
      <family val="2"/>
      <scheme val="minor"/>
    </font>
    <font>
      <b/>
      <sz val="11"/>
      <color theme="1"/>
      <name val="Calibri"/>
      <family val="2"/>
      <scheme val="minor"/>
    </font>
    <font>
      <b/>
      <sz val="14"/>
      <color theme="9"/>
      <name val="Arial"/>
      <family val="2"/>
    </font>
    <font>
      <b/>
      <sz val="9"/>
      <color indexed="81"/>
      <name val="Tahoma"/>
      <family val="2"/>
    </font>
    <font>
      <b/>
      <sz val="10"/>
      <name val="Calibri"/>
      <family val="2"/>
    </font>
    <font>
      <b/>
      <sz val="9"/>
      <color theme="1"/>
      <name val="Calibri"/>
      <family val="2"/>
    </font>
    <font>
      <b/>
      <sz val="8"/>
      <color rgb="FF7030A0"/>
      <name val="Calibri"/>
      <family val="2"/>
    </font>
    <font>
      <b/>
      <sz val="12"/>
      <color rgb="FF73B535"/>
      <name val="Arial"/>
      <family val="2"/>
    </font>
    <font>
      <b/>
      <i/>
      <sz val="12"/>
      <color rgb="FF73B535"/>
      <name val="Arial"/>
      <family val="2"/>
    </font>
    <font>
      <b/>
      <sz val="12"/>
      <color theme="9"/>
      <name val="Arial"/>
      <family val="2"/>
    </font>
    <font>
      <b/>
      <i/>
      <sz val="14"/>
      <name val="Calibri"/>
      <family val="2"/>
      <scheme val="minor"/>
    </font>
    <font>
      <i/>
      <sz val="11"/>
      <color theme="1"/>
      <name val="Calibri"/>
      <family val="2"/>
    </font>
    <font>
      <b/>
      <i/>
      <sz val="12"/>
      <color rgb="FF00B0F0"/>
      <name val="Arial"/>
      <family val="2"/>
    </font>
    <font>
      <i/>
      <sz val="10"/>
      <color rgb="FF404040"/>
      <name val="Arial"/>
      <family val="2"/>
    </font>
    <font>
      <u/>
      <sz val="12"/>
      <color theme="10"/>
      <name val="Arial"/>
    </font>
    <font>
      <u/>
      <sz val="10"/>
      <color theme="10"/>
      <name val="Arial"/>
      <family val="2"/>
    </font>
    <font>
      <b/>
      <sz val="15"/>
      <color theme="0"/>
      <name val="Arial"/>
      <family val="2"/>
    </font>
    <font>
      <b/>
      <i/>
      <sz val="15"/>
      <color theme="0"/>
      <name val="Arial"/>
      <family val="2"/>
    </font>
    <font>
      <sz val="12"/>
      <color theme="0"/>
      <name val="Arial"/>
      <family val="2"/>
    </font>
    <font>
      <i/>
      <sz val="10"/>
      <color theme="1"/>
      <name val="Arial"/>
      <family val="2"/>
    </font>
    <font>
      <sz val="12"/>
      <color theme="1"/>
      <name val="Calibri"/>
      <family val="2"/>
      <scheme val="minor"/>
    </font>
    <font>
      <i/>
      <sz val="11"/>
      <color rgb="FF404040"/>
      <name val="Arial"/>
      <family val="2"/>
    </font>
    <font>
      <b/>
      <sz val="10"/>
      <color rgb="FF73B535"/>
      <name val="Arial"/>
      <family val="2"/>
    </font>
    <font>
      <b/>
      <sz val="24"/>
      <color rgb="FF73B535"/>
      <name val="Arial"/>
      <family val="2"/>
    </font>
    <font>
      <b/>
      <sz val="14"/>
      <color rgb="FF73B535"/>
      <name val="Arial"/>
      <family val="2"/>
    </font>
    <font>
      <sz val="9"/>
      <color indexed="81"/>
      <name val="Tahoma"/>
      <charset val="1"/>
    </font>
    <font>
      <b/>
      <sz val="9"/>
      <color indexed="81"/>
      <name val="Tahoma"/>
      <charset val="1"/>
    </font>
  </fonts>
  <fills count="25">
    <fill>
      <patternFill patternType="none"/>
    </fill>
    <fill>
      <patternFill patternType="gray125"/>
    </fill>
    <fill>
      <patternFill patternType="solid">
        <fgColor theme="0"/>
        <bgColor theme="0"/>
      </patternFill>
    </fill>
    <fill>
      <patternFill patternType="solid">
        <fgColor rgb="FFE2EFD9"/>
        <bgColor rgb="FFE2EFD9"/>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79998168889431442"/>
        <bgColor theme="0"/>
      </patternFill>
    </fill>
    <fill>
      <patternFill patternType="solid">
        <fgColor theme="0"/>
        <bgColor rgb="FFFEF2CB"/>
      </patternFill>
    </fill>
    <fill>
      <patternFill patternType="solid">
        <fgColor theme="0"/>
        <bgColor indexed="64"/>
      </patternFill>
    </fill>
    <fill>
      <patternFill patternType="solid">
        <fgColor theme="0"/>
        <bgColor rgb="FF73B535"/>
      </patternFill>
    </fill>
    <fill>
      <patternFill patternType="solid">
        <fgColor theme="0"/>
        <bgColor rgb="FFFFC000"/>
      </patternFill>
    </fill>
    <fill>
      <patternFill patternType="solid">
        <fgColor theme="0" tint="-4.9989318521683403E-2"/>
        <bgColor rgb="FFFBE4D5"/>
      </patternFill>
    </fill>
    <fill>
      <patternFill patternType="solid">
        <fgColor theme="0" tint="-4.9989318521683403E-2"/>
        <bgColor rgb="FFD9E2F3"/>
      </patternFill>
    </fill>
    <fill>
      <patternFill patternType="solid">
        <fgColor theme="0" tint="-4.9989318521683403E-2"/>
        <bgColor rgb="FFE2EFD9"/>
      </patternFill>
    </fill>
    <fill>
      <patternFill patternType="solid">
        <fgColor theme="9" tint="0.79998168889431442"/>
        <bgColor rgb="FFEDEAE9"/>
      </patternFill>
    </fill>
    <fill>
      <patternFill patternType="solid">
        <fgColor theme="0" tint="-0.14999847407452621"/>
        <bgColor indexed="64"/>
      </patternFill>
    </fill>
    <fill>
      <patternFill patternType="solid">
        <fgColor theme="0"/>
        <bgColor rgb="FFF2F2F2"/>
      </patternFill>
    </fill>
    <fill>
      <patternFill patternType="solid">
        <fgColor theme="9" tint="0.79998168889431442"/>
        <bgColor rgb="FFE2EFD9"/>
      </patternFill>
    </fill>
    <fill>
      <patternFill patternType="solid">
        <fgColor theme="5" tint="0.79998168889431442"/>
        <bgColor indexed="64"/>
      </patternFill>
    </fill>
    <fill>
      <patternFill patternType="solid">
        <fgColor theme="0"/>
        <bgColor rgb="FFEDEAE9"/>
      </patternFill>
    </fill>
    <fill>
      <patternFill patternType="solid">
        <fgColor theme="5" tint="0.79998168889431442"/>
        <bgColor theme="0"/>
      </patternFill>
    </fill>
    <fill>
      <patternFill patternType="solid">
        <fgColor theme="5" tint="0.79998168889431442"/>
        <bgColor rgb="FFFBE4D5"/>
      </patternFill>
    </fill>
    <fill>
      <patternFill patternType="solid">
        <fgColor theme="5" tint="0.79998168889431442"/>
        <bgColor rgb="FFD9E2F3"/>
      </patternFill>
    </fill>
    <fill>
      <patternFill patternType="solid">
        <fgColor theme="5" tint="0.79998168889431442"/>
        <bgColor rgb="FFE2EFD9"/>
      </patternFill>
    </fill>
    <fill>
      <patternFill patternType="solid">
        <fgColor theme="5" tint="0.79998168889431442"/>
        <bgColor rgb="FFFFFFFF"/>
      </patternFill>
    </fill>
  </fills>
  <borders count="53">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rgb="FF000000"/>
      </left>
      <right/>
      <top/>
      <bottom style="double">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style="medium">
        <color indexed="64"/>
      </left>
      <right style="medium">
        <color indexed="64"/>
      </right>
      <top style="thin">
        <color rgb="FF000000"/>
      </top>
      <bottom style="medium">
        <color indexed="64"/>
      </bottom>
      <diagonal/>
    </border>
    <border>
      <left/>
      <right/>
      <top/>
      <bottom style="thin">
        <color indexed="64"/>
      </bottom>
      <diagonal/>
    </border>
    <border>
      <left style="thin">
        <color rgb="FF000000"/>
      </left>
      <right style="thin">
        <color indexed="64"/>
      </right>
      <top/>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thin">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rgb="FF000000"/>
      </left>
      <right style="thin">
        <color rgb="FF000000"/>
      </right>
      <top style="thin">
        <color rgb="FF000000"/>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thin">
        <color indexed="64"/>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rgb="FF92D050"/>
      </left>
      <right style="thick">
        <color rgb="FF92D050"/>
      </right>
      <top style="thick">
        <color rgb="FF92D050"/>
      </top>
      <bottom style="thin">
        <color indexed="64"/>
      </bottom>
      <diagonal/>
    </border>
    <border>
      <left style="thick">
        <color rgb="FF92D050"/>
      </left>
      <right style="thick">
        <color rgb="FF92D050"/>
      </right>
      <top/>
      <bottom style="thin">
        <color rgb="FF000000"/>
      </bottom>
      <diagonal/>
    </border>
    <border>
      <left style="thick">
        <color rgb="FF92D050"/>
      </left>
      <right style="thick">
        <color rgb="FF92D050"/>
      </right>
      <top/>
      <bottom/>
      <diagonal/>
    </border>
    <border>
      <left style="thick">
        <color rgb="FF92D050"/>
      </left>
      <right style="thick">
        <color rgb="FF92D050"/>
      </right>
      <top style="thin">
        <color rgb="FF000000"/>
      </top>
      <bottom style="thick">
        <color rgb="FF92D050"/>
      </bottom>
      <diagonal/>
    </border>
    <border>
      <left style="thick">
        <color rgb="FF92D050"/>
      </left>
      <right style="thin">
        <color rgb="FF000000"/>
      </right>
      <top style="thin">
        <color indexed="64"/>
      </top>
      <bottom style="thin">
        <color indexed="64"/>
      </bottom>
      <diagonal/>
    </border>
    <border>
      <left style="thick">
        <color rgb="FF92D050"/>
      </left>
      <right style="thick">
        <color rgb="FF92D050"/>
      </right>
      <top/>
      <bottom style="thin">
        <color indexed="64"/>
      </bottom>
      <diagonal/>
    </border>
  </borders>
  <cellStyleXfs count="8">
    <xf numFmtId="0" fontId="0" fillId="0" borderId="0"/>
    <xf numFmtId="43" fontId="13" fillId="0" borderId="0" applyFont="0" applyFill="0" applyBorder="0" applyAlignment="0" applyProtection="0"/>
    <xf numFmtId="9" fontId="13" fillId="0" borderId="0" applyFont="0" applyFill="0" applyBorder="0" applyAlignment="0" applyProtection="0"/>
    <xf numFmtId="0" fontId="29" fillId="0" borderId="1"/>
    <xf numFmtId="0" fontId="22" fillId="0" borderId="1"/>
    <xf numFmtId="43" fontId="22" fillId="0" borderId="1" applyFont="0" applyFill="0" applyBorder="0" applyAlignment="0" applyProtection="0"/>
    <xf numFmtId="44" fontId="13" fillId="0" borderId="0" applyFont="0" applyFill="0" applyBorder="0" applyAlignment="0" applyProtection="0"/>
    <xf numFmtId="0" fontId="43" fillId="0" borderId="0" applyNumberFormat="0" applyFill="0" applyBorder="0" applyAlignment="0" applyProtection="0"/>
  </cellStyleXfs>
  <cellXfs count="289">
    <xf numFmtId="0" fontId="0" fillId="0" borderId="0" xfId="0"/>
    <xf numFmtId="0" fontId="4" fillId="0" borderId="0" xfId="0" applyFont="1"/>
    <xf numFmtId="0" fontId="6" fillId="0" borderId="0" xfId="0" applyFont="1" applyAlignment="1">
      <alignment vertical="center"/>
    </xf>
    <xf numFmtId="0" fontId="7" fillId="0" borderId="0" xfId="0" applyFont="1"/>
    <xf numFmtId="164" fontId="7" fillId="0" borderId="0" xfId="0" applyNumberFormat="1" applyFont="1"/>
    <xf numFmtId="0" fontId="8" fillId="0" borderId="0" xfId="0" applyFont="1"/>
    <xf numFmtId="0" fontId="1" fillId="0" borderId="0" xfId="0" applyFont="1" applyAlignment="1">
      <alignment wrapText="1"/>
    </xf>
    <xf numFmtId="0" fontId="11" fillId="0" borderId="4" xfId="0" applyFont="1" applyBorder="1"/>
    <xf numFmtId="44" fontId="11" fillId="0" borderId="5" xfId="0" applyNumberFormat="1" applyFont="1" applyBorder="1"/>
    <xf numFmtId="1" fontId="11" fillId="0" borderId="6" xfId="0" applyNumberFormat="1" applyFont="1" applyBorder="1" applyAlignment="1">
      <alignment horizontal="right"/>
    </xf>
    <xf numFmtId="0" fontId="11" fillId="0" borderId="6" xfId="0" applyFont="1" applyBorder="1" applyAlignment="1">
      <alignment horizontal="right"/>
    </xf>
    <xf numFmtId="164" fontId="11" fillId="0" borderId="6" xfId="0" applyNumberFormat="1" applyFont="1" applyBorder="1" applyAlignment="1">
      <alignment horizontal="right"/>
    </xf>
    <xf numFmtId="44" fontId="1" fillId="0" borderId="0" xfId="0" applyNumberFormat="1" applyFont="1"/>
    <xf numFmtId="0" fontId="10" fillId="0" borderId="0" xfId="0" applyFont="1"/>
    <xf numFmtId="165" fontId="1" fillId="0" borderId="0" xfId="0" applyNumberFormat="1" applyFont="1"/>
    <xf numFmtId="0" fontId="12" fillId="0" borderId="0" xfId="0" applyFont="1"/>
    <xf numFmtId="0" fontId="3" fillId="5" borderId="9" xfId="0" applyFont="1" applyFill="1" applyBorder="1"/>
    <xf numFmtId="0" fontId="2" fillId="6" borderId="9" xfId="0" applyFont="1" applyFill="1" applyBorder="1" applyAlignment="1">
      <alignment vertical="center"/>
    </xf>
    <xf numFmtId="0" fontId="10" fillId="0" borderId="2" xfId="0" applyFont="1" applyBorder="1"/>
    <xf numFmtId="0" fontId="10" fillId="0" borderId="3" xfId="0" applyFont="1" applyBorder="1"/>
    <xf numFmtId="164" fontId="10" fillId="0" borderId="2" xfId="0" applyNumberFormat="1" applyFont="1" applyBorder="1"/>
    <xf numFmtId="164" fontId="10" fillId="0" borderId="3" xfId="0" applyNumberFormat="1" applyFont="1" applyBorder="1"/>
    <xf numFmtId="165" fontId="10" fillId="0" borderId="3" xfId="0" applyNumberFormat="1" applyFont="1" applyBorder="1"/>
    <xf numFmtId="0" fontId="9" fillId="0" borderId="12" xfId="0" applyFont="1" applyBorder="1"/>
    <xf numFmtId="0" fontId="9" fillId="0" borderId="13" xfId="0" applyFont="1" applyBorder="1"/>
    <xf numFmtId="164" fontId="9" fillId="0" borderId="13" xfId="0" applyNumberFormat="1" applyFont="1" applyBorder="1"/>
    <xf numFmtId="0" fontId="4" fillId="0" borderId="1" xfId="0" applyFont="1" applyBorder="1"/>
    <xf numFmtId="0" fontId="14" fillId="3" borderId="14" xfId="0" applyFont="1" applyFill="1" applyBorder="1" applyAlignment="1">
      <alignment vertical="top" wrapText="1"/>
    </xf>
    <xf numFmtId="0" fontId="14" fillId="3" borderId="17" xfId="0" applyFont="1" applyFill="1" applyBorder="1" applyAlignment="1">
      <alignment horizontal="center" vertical="top" wrapText="1"/>
    </xf>
    <xf numFmtId="0" fontId="15" fillId="2" borderId="9" xfId="0" applyFont="1" applyFill="1" applyBorder="1" applyAlignment="1">
      <alignment vertical="center"/>
    </xf>
    <xf numFmtId="0" fontId="3" fillId="8" borderId="9" xfId="0" applyFont="1" applyFill="1" applyBorder="1"/>
    <xf numFmtId="0" fontId="14" fillId="3" borderId="15" xfId="0" applyFont="1" applyFill="1" applyBorder="1" applyAlignment="1">
      <alignment horizontal="center" vertical="top" wrapText="1"/>
    </xf>
    <xf numFmtId="164" fontId="14" fillId="3" borderId="15" xfId="0" applyNumberFormat="1" applyFont="1" applyFill="1" applyBorder="1" applyAlignment="1">
      <alignment horizontal="center" vertical="top" wrapText="1"/>
    </xf>
    <xf numFmtId="0" fontId="14" fillId="3" borderId="16" xfId="0" applyFont="1" applyFill="1" applyBorder="1" applyAlignment="1">
      <alignment horizontal="center" vertical="top" wrapText="1"/>
    </xf>
    <xf numFmtId="168" fontId="18" fillId="9" borderId="10" xfId="0" applyNumberFormat="1" applyFont="1" applyFill="1" applyBorder="1" applyAlignment="1">
      <alignment horizontal="center" vertical="center" wrapText="1"/>
    </xf>
    <xf numFmtId="164" fontId="10" fillId="0" borderId="3" xfId="0" applyNumberFormat="1" applyFont="1" applyBorder="1" applyAlignment="1">
      <alignment horizontal="right"/>
    </xf>
    <xf numFmtId="0" fontId="9" fillId="0" borderId="13" xfId="0" applyFont="1" applyBorder="1" applyAlignment="1">
      <alignment horizontal="center"/>
    </xf>
    <xf numFmtId="165" fontId="10" fillId="0" borderId="1" xfId="0" applyNumberFormat="1" applyFont="1" applyBorder="1"/>
    <xf numFmtId="164" fontId="10" fillId="0" borderId="1" xfId="0" applyNumberFormat="1" applyFont="1" applyBorder="1"/>
    <xf numFmtId="0" fontId="14" fillId="3" borderId="18" xfId="0" applyFont="1" applyFill="1" applyBorder="1" applyAlignment="1">
      <alignment horizontal="center" vertical="top" wrapText="1"/>
    </xf>
    <xf numFmtId="0" fontId="14" fillId="3" borderId="14" xfId="0" applyFont="1" applyFill="1" applyBorder="1" applyAlignment="1">
      <alignment horizontal="center" vertical="top" wrapText="1"/>
    </xf>
    <xf numFmtId="0" fontId="10" fillId="0" borderId="19" xfId="0" applyFont="1" applyBorder="1"/>
    <xf numFmtId="164" fontId="10" fillId="0" borderId="20" xfId="0" applyNumberFormat="1" applyFont="1" applyBorder="1"/>
    <xf numFmtId="165" fontId="11" fillId="0" borderId="21" xfId="0" applyNumberFormat="1" applyFont="1" applyBorder="1" applyAlignment="1">
      <alignment horizontal="right"/>
    </xf>
    <xf numFmtId="0" fontId="10" fillId="0" borderId="22" xfId="0" applyFont="1" applyBorder="1"/>
    <xf numFmtId="164" fontId="10" fillId="0" borderId="23" xfId="0" applyNumberFormat="1" applyFont="1" applyBorder="1"/>
    <xf numFmtId="0" fontId="9" fillId="0" borderId="14" xfId="0" applyFont="1" applyBorder="1" applyAlignment="1">
      <alignment horizontal="center"/>
    </xf>
    <xf numFmtId="0" fontId="9" fillId="0" borderId="11" xfId="0" applyFont="1" applyBorder="1" applyAlignment="1">
      <alignment horizontal="center"/>
    </xf>
    <xf numFmtId="0" fontId="14" fillId="3" borderId="11" xfId="0" applyFont="1" applyFill="1" applyBorder="1" applyAlignment="1">
      <alignment horizontal="center" vertical="top" wrapText="1"/>
    </xf>
    <xf numFmtId="9" fontId="10" fillId="0" borderId="22" xfId="2" applyFont="1" applyBorder="1"/>
    <xf numFmtId="9" fontId="4" fillId="0" borderId="0" xfId="2" applyFont="1"/>
    <xf numFmtId="9" fontId="20" fillId="0" borderId="0" xfId="2" applyFont="1"/>
    <xf numFmtId="164" fontId="10" fillId="0" borderId="3" xfId="1" applyNumberFormat="1" applyFont="1" applyBorder="1"/>
    <xf numFmtId="164" fontId="10" fillId="0" borderId="19" xfId="1" applyNumberFormat="1" applyFont="1" applyBorder="1"/>
    <xf numFmtId="164" fontId="10" fillId="0" borderId="22" xfId="1" applyNumberFormat="1" applyFont="1" applyBorder="1"/>
    <xf numFmtId="164" fontId="10" fillId="0" borderId="2" xfId="1" applyNumberFormat="1" applyFont="1" applyBorder="1"/>
    <xf numFmtId="9" fontId="10" fillId="7" borderId="2" xfId="0" applyNumberFormat="1" applyFont="1" applyFill="1" applyBorder="1"/>
    <xf numFmtId="0" fontId="10" fillId="4" borderId="2" xfId="0" applyFont="1" applyFill="1" applyBorder="1"/>
    <xf numFmtId="166" fontId="10" fillId="4" borderId="2" xfId="0" applyNumberFormat="1" applyFont="1" applyFill="1" applyBorder="1"/>
    <xf numFmtId="167" fontId="10" fillId="4" borderId="2" xfId="1" applyNumberFormat="1" applyFont="1" applyFill="1" applyBorder="1"/>
    <xf numFmtId="0" fontId="9" fillId="4" borderId="13" xfId="0" applyFont="1" applyFill="1" applyBorder="1"/>
    <xf numFmtId="1" fontId="9" fillId="4" borderId="13" xfId="0" applyNumberFormat="1" applyFont="1" applyFill="1" applyBorder="1"/>
    <xf numFmtId="9" fontId="9" fillId="4" borderId="13" xfId="0" applyNumberFormat="1" applyFont="1" applyFill="1" applyBorder="1"/>
    <xf numFmtId="9" fontId="10" fillId="11" borderId="2" xfId="0" applyNumberFormat="1" applyFont="1" applyFill="1" applyBorder="1"/>
    <xf numFmtId="9" fontId="10" fillId="4" borderId="2" xfId="0" applyNumberFormat="1" applyFont="1" applyFill="1" applyBorder="1"/>
    <xf numFmtId="43" fontId="10" fillId="12" borderId="3" xfId="1" applyFont="1" applyFill="1" applyBorder="1"/>
    <xf numFmtId="43" fontId="10" fillId="4" borderId="3" xfId="1" applyFont="1" applyFill="1" applyBorder="1"/>
    <xf numFmtId="166" fontId="10" fillId="13" borderId="3" xfId="0" applyNumberFormat="1" applyFont="1" applyFill="1" applyBorder="1" applyAlignment="1">
      <alignment horizontal="right"/>
    </xf>
    <xf numFmtId="166" fontId="10" fillId="4" borderId="3" xfId="0" applyNumberFormat="1" applyFont="1" applyFill="1" applyBorder="1" applyAlignment="1">
      <alignment horizontal="right"/>
    </xf>
    <xf numFmtId="164" fontId="10" fillId="4" borderId="3" xfId="1" applyNumberFormat="1" applyFont="1" applyFill="1" applyBorder="1"/>
    <xf numFmtId="164" fontId="10" fillId="4" borderId="19" xfId="1" applyNumberFormat="1" applyFont="1" applyFill="1" applyBorder="1"/>
    <xf numFmtId="0" fontId="0" fillId="5" borderId="8" xfId="0" applyFill="1" applyBorder="1"/>
    <xf numFmtId="0" fontId="5" fillId="14" borderId="9" xfId="0" applyFont="1" applyFill="1" applyBorder="1" applyAlignment="1">
      <alignment horizontal="right" vertical="center" wrapText="1"/>
    </xf>
    <xf numFmtId="166" fontId="11" fillId="0" borderId="7" xfId="0" applyNumberFormat="1" applyFont="1" applyBorder="1" applyAlignment="1">
      <alignment horizontal="right"/>
    </xf>
    <xf numFmtId="0" fontId="9" fillId="4" borderId="24" xfId="0" applyFont="1" applyFill="1" applyBorder="1" applyAlignment="1">
      <alignment horizontal="center"/>
    </xf>
    <xf numFmtId="164" fontId="10" fillId="0" borderId="1" xfId="0" applyNumberFormat="1" applyFont="1" applyBorder="1" applyAlignment="1">
      <alignment horizontal="right"/>
    </xf>
    <xf numFmtId="165" fontId="11" fillId="10" borderId="4" xfId="0" applyNumberFormat="1" applyFont="1" applyFill="1" applyBorder="1" applyAlignment="1">
      <alignment horizontal="right"/>
    </xf>
    <xf numFmtId="0" fontId="14" fillId="3" borderId="25" xfId="0" applyFont="1" applyFill="1" applyBorder="1" applyAlignment="1">
      <alignment horizontal="center" vertical="top" wrapText="1"/>
    </xf>
    <xf numFmtId="0" fontId="9" fillId="0" borderId="26" xfId="0" applyFont="1" applyBorder="1"/>
    <xf numFmtId="165" fontId="10" fillId="0" borderId="27" xfId="0" applyNumberFormat="1" applyFont="1" applyBorder="1"/>
    <xf numFmtId="164" fontId="10" fillId="0" borderId="27" xfId="0" applyNumberFormat="1" applyFont="1" applyBorder="1" applyAlignment="1">
      <alignment horizontal="right"/>
    </xf>
    <xf numFmtId="164" fontId="10" fillId="0" borderId="27" xfId="0" applyNumberFormat="1" applyFont="1" applyBorder="1"/>
    <xf numFmtId="165" fontId="11" fillId="10" borderId="28" xfId="0" applyNumberFormat="1" applyFont="1" applyFill="1" applyBorder="1" applyAlignment="1">
      <alignment horizontal="right"/>
    </xf>
    <xf numFmtId="0" fontId="26" fillId="0" borderId="0" xfId="0" applyFont="1"/>
    <xf numFmtId="0" fontId="27" fillId="4" borderId="2" xfId="0" applyFont="1" applyFill="1" applyBorder="1"/>
    <xf numFmtId="9" fontId="27" fillId="7" borderId="2" xfId="0" applyNumberFormat="1" applyFont="1" applyFill="1" applyBorder="1"/>
    <xf numFmtId="9" fontId="27" fillId="11" borderId="2" xfId="0" applyNumberFormat="1" applyFont="1" applyFill="1" applyBorder="1"/>
    <xf numFmtId="43" fontId="27" fillId="12" borderId="3" xfId="1" applyFont="1" applyFill="1" applyBorder="1"/>
    <xf numFmtId="166" fontId="27" fillId="13" borderId="3" xfId="0" applyNumberFormat="1" applyFont="1" applyFill="1" applyBorder="1" applyAlignment="1">
      <alignment horizontal="right"/>
    </xf>
    <xf numFmtId="164" fontId="27" fillId="0" borderId="3" xfId="0" applyNumberFormat="1" applyFont="1" applyBorder="1" applyAlignment="1">
      <alignment horizontal="right"/>
    </xf>
    <xf numFmtId="164" fontId="27" fillId="0" borderId="27" xfId="0" applyNumberFormat="1" applyFont="1" applyBorder="1" applyAlignment="1">
      <alignment horizontal="right"/>
    </xf>
    <xf numFmtId="164" fontId="27" fillId="0" borderId="1" xfId="0" applyNumberFormat="1" applyFont="1" applyBorder="1" applyAlignment="1">
      <alignment horizontal="right"/>
    </xf>
    <xf numFmtId="164" fontId="27" fillId="0" borderId="3" xfId="1" applyNumberFormat="1" applyFont="1" applyBorder="1"/>
    <xf numFmtId="164" fontId="27" fillId="4" borderId="19" xfId="1" applyNumberFormat="1" applyFont="1" applyFill="1" applyBorder="1"/>
    <xf numFmtId="164" fontId="27" fillId="0" borderId="19" xfId="1" applyNumberFormat="1" applyFont="1" applyBorder="1"/>
    <xf numFmtId="164" fontId="27" fillId="0" borderId="22" xfId="1" applyNumberFormat="1" applyFont="1" applyBorder="1"/>
    <xf numFmtId="9" fontId="28" fillId="0" borderId="0" xfId="2" applyFont="1"/>
    <xf numFmtId="9" fontId="27" fillId="0" borderId="22" xfId="2" applyFont="1" applyBorder="1"/>
    <xf numFmtId="166" fontId="27" fillId="4" borderId="2" xfId="0" applyNumberFormat="1" applyFont="1" applyFill="1" applyBorder="1"/>
    <xf numFmtId="1" fontId="27" fillId="0" borderId="2" xfId="0" applyNumberFormat="1" applyFont="1" applyBorder="1"/>
    <xf numFmtId="167" fontId="27" fillId="4" borderId="2" xfId="1" applyNumberFormat="1" applyFont="1" applyFill="1" applyBorder="1"/>
    <xf numFmtId="164" fontId="0" fillId="0" borderId="0" xfId="1" applyNumberFormat="1" applyFont="1" applyAlignment="1"/>
    <xf numFmtId="0" fontId="1" fillId="2" borderId="1" xfId="0" applyFont="1" applyFill="1" applyBorder="1"/>
    <xf numFmtId="164" fontId="9" fillId="0" borderId="2" xfId="0" applyNumberFormat="1" applyFont="1" applyBorder="1"/>
    <xf numFmtId="1" fontId="10" fillId="0" borderId="2" xfId="0" applyNumberFormat="1" applyFont="1" applyBorder="1"/>
    <xf numFmtId="0" fontId="27" fillId="0" borderId="3" xfId="0" applyFont="1" applyBorder="1"/>
    <xf numFmtId="164" fontId="27" fillId="0" borderId="2" xfId="1" applyNumberFormat="1" applyFont="1" applyBorder="1"/>
    <xf numFmtId="164" fontId="27" fillId="0" borderId="2" xfId="0" applyNumberFormat="1" applyFont="1" applyBorder="1"/>
    <xf numFmtId="164" fontId="27" fillId="0" borderId="3" xfId="0" applyNumberFormat="1" applyFont="1" applyBorder="1"/>
    <xf numFmtId="164" fontId="27" fillId="4" borderId="3" xfId="1" applyNumberFormat="1" applyFont="1" applyFill="1" applyBorder="1"/>
    <xf numFmtId="167" fontId="10" fillId="4" borderId="2" xfId="1" applyNumberFormat="1" applyFont="1" applyFill="1" applyBorder="1" applyAlignment="1">
      <alignment horizontal="right"/>
    </xf>
    <xf numFmtId="43" fontId="10" fillId="0" borderId="3" xfId="1" applyFont="1" applyBorder="1"/>
    <xf numFmtId="10" fontId="10" fillId="0" borderId="2" xfId="0" applyNumberFormat="1" applyFont="1" applyBorder="1"/>
    <xf numFmtId="9" fontId="10" fillId="0" borderId="2" xfId="0" applyNumberFormat="1" applyFont="1" applyBorder="1"/>
    <xf numFmtId="0" fontId="11" fillId="0" borderId="7" xfId="0" applyFont="1" applyBorder="1"/>
    <xf numFmtId="164" fontId="11" fillId="0" borderId="7" xfId="0" applyNumberFormat="1" applyFont="1" applyBorder="1" applyAlignment="1">
      <alignment horizontal="right"/>
    </xf>
    <xf numFmtId="0" fontId="11" fillId="0" borderId="7" xfId="0" applyFont="1" applyBorder="1" applyAlignment="1">
      <alignment horizontal="right"/>
    </xf>
    <xf numFmtId="165" fontId="11" fillId="0" borderId="7" xfId="0" applyNumberFormat="1" applyFont="1" applyBorder="1" applyAlignment="1">
      <alignment horizontal="right"/>
    </xf>
    <xf numFmtId="164" fontId="10" fillId="4" borderId="30" xfId="1" applyNumberFormat="1" applyFont="1" applyFill="1" applyBorder="1"/>
    <xf numFmtId="164" fontId="10" fillId="15" borderId="19" xfId="1" applyNumberFormat="1" applyFont="1" applyFill="1" applyBorder="1"/>
    <xf numFmtId="0" fontId="10" fillId="15" borderId="2" xfId="0" applyFont="1" applyFill="1" applyBorder="1"/>
    <xf numFmtId="0" fontId="27" fillId="15" borderId="2" xfId="0" applyFont="1" applyFill="1" applyBorder="1"/>
    <xf numFmtId="9" fontId="27" fillId="15" borderId="22" xfId="2" applyFont="1" applyFill="1" applyBorder="1"/>
    <xf numFmtId="9" fontId="10" fillId="15" borderId="22" xfId="2" applyFont="1" applyFill="1" applyBorder="1"/>
    <xf numFmtId="0" fontId="0" fillId="0" borderId="0" xfId="0" applyAlignment="1">
      <alignment horizontal="right"/>
    </xf>
    <xf numFmtId="9" fontId="18" fillId="0" borderId="0" xfId="2" applyFont="1" applyAlignment="1"/>
    <xf numFmtId="9" fontId="18" fillId="0" borderId="0" xfId="0" applyNumberFormat="1" applyFont="1"/>
    <xf numFmtId="0" fontId="31" fillId="14" borderId="9" xfId="0" applyFont="1" applyFill="1" applyBorder="1" applyAlignment="1">
      <alignment horizontal="right" vertical="center" wrapText="1"/>
    </xf>
    <xf numFmtId="0" fontId="34" fillId="3" borderId="31" xfId="0" applyFont="1" applyFill="1" applyBorder="1" applyAlignment="1">
      <alignment horizontal="center" vertical="top" wrapText="1"/>
    </xf>
    <xf numFmtId="0" fontId="35" fillId="3" borderId="31" xfId="0" applyFont="1" applyFill="1" applyBorder="1" applyAlignment="1">
      <alignment horizontal="center" vertical="top" wrapText="1"/>
    </xf>
    <xf numFmtId="164" fontId="10" fillId="4" borderId="22" xfId="1" applyNumberFormat="1" applyFont="1" applyFill="1" applyBorder="1"/>
    <xf numFmtId="164" fontId="29" fillId="16" borderId="3" xfId="0" applyNumberFormat="1" applyFont="1" applyFill="1" applyBorder="1"/>
    <xf numFmtId="0" fontId="25" fillId="8" borderId="0" xfId="0" applyFont="1" applyFill="1"/>
    <xf numFmtId="0" fontId="0" fillId="8" borderId="0" xfId="0" applyFill="1"/>
    <xf numFmtId="164" fontId="0" fillId="8" borderId="0" xfId="1" applyNumberFormat="1" applyFont="1" applyFill="1" applyAlignment="1"/>
    <xf numFmtId="9" fontId="0" fillId="8" borderId="0" xfId="0" applyNumberFormat="1" applyFill="1"/>
    <xf numFmtId="164" fontId="0" fillId="8" borderId="29" xfId="1" applyNumberFormat="1" applyFont="1" applyFill="1" applyBorder="1" applyAlignment="1"/>
    <xf numFmtId="164" fontId="25" fillId="8" borderId="0" xfId="1" applyNumberFormat="1" applyFont="1" applyFill="1" applyAlignment="1"/>
    <xf numFmtId="0" fontId="17" fillId="8" borderId="0" xfId="0" applyFont="1" applyFill="1"/>
    <xf numFmtId="0" fontId="16" fillId="8" borderId="0" xfId="0" applyFont="1" applyFill="1"/>
    <xf numFmtId="0" fontId="5" fillId="8" borderId="0" xfId="0" applyFont="1" applyFill="1"/>
    <xf numFmtId="170" fontId="5" fillId="8" borderId="0" xfId="0" applyNumberFormat="1" applyFont="1" applyFill="1"/>
    <xf numFmtId="0" fontId="5" fillId="8" borderId="29" xfId="0" applyFont="1" applyFill="1" applyBorder="1"/>
    <xf numFmtId="170" fontId="5" fillId="8" borderId="29" xfId="0" applyNumberFormat="1" applyFont="1" applyFill="1" applyBorder="1"/>
    <xf numFmtId="9" fontId="5" fillId="8" borderId="0" xfId="2" applyFont="1" applyFill="1"/>
    <xf numFmtId="9" fontId="5" fillId="8" borderId="44" xfId="2" applyFont="1" applyFill="1" applyBorder="1"/>
    <xf numFmtId="0" fontId="13" fillId="8" borderId="0" xfId="0" applyFont="1" applyFill="1"/>
    <xf numFmtId="0" fontId="42" fillId="0" borderId="0" xfId="0" applyFont="1"/>
    <xf numFmtId="0" fontId="17" fillId="8" borderId="11" xfId="0" applyFont="1" applyFill="1" applyBorder="1"/>
    <xf numFmtId="10" fontId="5" fillId="8" borderId="29" xfId="2" applyNumberFormat="1" applyFont="1" applyFill="1" applyBorder="1"/>
    <xf numFmtId="10" fontId="5" fillId="8" borderId="0" xfId="2" applyNumberFormat="1" applyFont="1" applyFill="1"/>
    <xf numFmtId="0" fontId="5" fillId="5" borderId="29" xfId="0" applyFont="1" applyFill="1" applyBorder="1" applyAlignment="1">
      <alignment horizontal="center"/>
    </xf>
    <xf numFmtId="10" fontId="5" fillId="8" borderId="43" xfId="0" applyNumberFormat="1" applyFont="1" applyFill="1" applyBorder="1"/>
    <xf numFmtId="10" fontId="5" fillId="8" borderId="42" xfId="0" applyNumberFormat="1" applyFont="1" applyFill="1" applyBorder="1"/>
    <xf numFmtId="0" fontId="48" fillId="8" borderId="0" xfId="0" applyFont="1" applyFill="1"/>
    <xf numFmtId="0" fontId="7" fillId="8" borderId="0" xfId="0" applyFont="1" applyFill="1" applyAlignment="1">
      <alignment vertical="top" wrapText="1"/>
    </xf>
    <xf numFmtId="0" fontId="49" fillId="8" borderId="0" xfId="0" applyFont="1" applyFill="1" applyAlignment="1">
      <alignment vertical="top"/>
    </xf>
    <xf numFmtId="0" fontId="49" fillId="8" borderId="0" xfId="0" applyFont="1" applyFill="1"/>
    <xf numFmtId="0" fontId="36" fillId="8" borderId="0" xfId="0" applyFont="1" applyFill="1" applyAlignment="1">
      <alignment horizontal="center"/>
    </xf>
    <xf numFmtId="0" fontId="51" fillId="8" borderId="0" xfId="0" applyFont="1" applyFill="1" applyAlignment="1">
      <alignment horizontal="center"/>
    </xf>
    <xf numFmtId="0" fontId="51" fillId="8" borderId="0" xfId="0" applyFont="1" applyFill="1"/>
    <xf numFmtId="0" fontId="52" fillId="8" borderId="0" xfId="0" applyFont="1" applyFill="1"/>
    <xf numFmtId="0" fontId="44" fillId="8" borderId="0" xfId="7" applyFont="1" applyFill="1" applyAlignment="1" applyProtection="1">
      <protection locked="0"/>
    </xf>
    <xf numFmtId="0" fontId="17" fillId="18" borderId="11" xfId="0" applyFont="1" applyFill="1" applyBorder="1" applyProtection="1">
      <protection locked="0"/>
    </xf>
    <xf numFmtId="9" fontId="17" fillId="18" borderId="11" xfId="0" applyNumberFormat="1" applyFont="1" applyFill="1" applyBorder="1" applyProtection="1">
      <protection locked="0"/>
    </xf>
    <xf numFmtId="10" fontId="5" fillId="18" borderId="43" xfId="0" applyNumberFormat="1" applyFont="1" applyFill="1" applyBorder="1" applyProtection="1">
      <protection locked="0"/>
    </xf>
    <xf numFmtId="10" fontId="5" fillId="18" borderId="42" xfId="0" applyNumberFormat="1" applyFont="1" applyFill="1" applyBorder="1" applyProtection="1">
      <protection locked="0"/>
    </xf>
    <xf numFmtId="0" fontId="45" fillId="2" borderId="1" xfId="0" applyFont="1" applyFill="1" applyBorder="1" applyAlignment="1">
      <alignment vertical="center"/>
    </xf>
    <xf numFmtId="0" fontId="46" fillId="2" borderId="1" xfId="0" applyFont="1" applyFill="1" applyBorder="1" applyAlignment="1">
      <alignment vertical="center"/>
    </xf>
    <xf numFmtId="0" fontId="47" fillId="8" borderId="1" xfId="0" applyFont="1" applyFill="1" applyBorder="1"/>
    <xf numFmtId="0" fontId="31" fillId="19" borderId="1" xfId="0" applyFont="1" applyFill="1" applyBorder="1" applyAlignment="1">
      <alignment horizontal="right" vertical="center" wrapText="1"/>
    </xf>
    <xf numFmtId="0" fontId="5" fillId="19" borderId="1" xfId="0" applyFont="1" applyFill="1" applyBorder="1" applyAlignment="1">
      <alignment horizontal="right" vertical="center" wrapText="1"/>
    </xf>
    <xf numFmtId="168" fontId="18" fillId="9" borderId="1" xfId="0" applyNumberFormat="1" applyFont="1" applyFill="1" applyBorder="1" applyAlignment="1">
      <alignment horizontal="center" vertical="center" wrapText="1"/>
    </xf>
    <xf numFmtId="0" fontId="41" fillId="0" borderId="0" xfId="0" applyFont="1"/>
    <xf numFmtId="9" fontId="4" fillId="0" borderId="0" xfId="2" applyFont="1" applyProtection="1"/>
    <xf numFmtId="0" fontId="2" fillId="2" borderId="1" xfId="0" applyFont="1" applyFill="1" applyBorder="1" applyAlignment="1">
      <alignment vertical="center"/>
    </xf>
    <xf numFmtId="0" fontId="15" fillId="2" borderId="1" xfId="0" applyFont="1" applyFill="1" applyBorder="1" applyAlignment="1">
      <alignment vertical="center"/>
    </xf>
    <xf numFmtId="0" fontId="3" fillId="8" borderId="1" xfId="0" applyFont="1" applyFill="1" applyBorder="1"/>
    <xf numFmtId="0" fontId="2" fillId="2" borderId="1" xfId="0" applyFont="1" applyFill="1" applyBorder="1" applyAlignment="1">
      <alignment horizontal="center" vertical="center" wrapText="1"/>
    </xf>
    <xf numFmtId="0" fontId="14" fillId="3" borderId="47" xfId="0" applyFont="1" applyFill="1" applyBorder="1" applyAlignment="1">
      <alignment horizontal="center" vertical="top" wrapText="1"/>
    </xf>
    <xf numFmtId="0" fontId="33" fillId="3" borderId="11" xfId="0" applyFont="1" applyFill="1" applyBorder="1" applyAlignment="1">
      <alignment horizontal="center" vertical="top" wrapText="1"/>
    </xf>
    <xf numFmtId="0" fontId="9" fillId="0" borderId="48" xfId="0" applyFont="1" applyBorder="1"/>
    <xf numFmtId="164" fontId="10" fillId="0" borderId="2" xfId="1" applyNumberFormat="1" applyFont="1" applyBorder="1" applyProtection="1"/>
    <xf numFmtId="164" fontId="10" fillId="0" borderId="3" xfId="1" applyNumberFormat="1" applyFont="1" applyBorder="1" applyProtection="1"/>
    <xf numFmtId="164" fontId="10" fillId="0" borderId="49" xfId="0" applyNumberFormat="1" applyFont="1" applyBorder="1" applyAlignment="1">
      <alignment horizontal="right"/>
    </xf>
    <xf numFmtId="164" fontId="10" fillId="8" borderId="3" xfId="1" applyNumberFormat="1" applyFont="1" applyFill="1" applyBorder="1" applyProtection="1"/>
    <xf numFmtId="164" fontId="10" fillId="8" borderId="19" xfId="1" applyNumberFormat="1" applyFont="1" applyFill="1" applyBorder="1" applyProtection="1"/>
    <xf numFmtId="164" fontId="10" fillId="0" borderId="19" xfId="1" applyNumberFormat="1" applyFont="1" applyBorder="1" applyProtection="1"/>
    <xf numFmtId="164" fontId="10" fillId="0" borderId="22" xfId="1" applyNumberFormat="1" applyFont="1" applyBorder="1" applyProtection="1"/>
    <xf numFmtId="9" fontId="20" fillId="0" borderId="0" xfId="2" applyFont="1" applyProtection="1"/>
    <xf numFmtId="9" fontId="10" fillId="0" borderId="22" xfId="2" applyFont="1" applyBorder="1" applyProtection="1"/>
    <xf numFmtId="43" fontId="10" fillId="0" borderId="3" xfId="1" applyFont="1" applyBorder="1" applyProtection="1"/>
    <xf numFmtId="43" fontId="11" fillId="0" borderId="6" xfId="1" applyFont="1" applyBorder="1" applyAlignment="1" applyProtection="1">
      <alignment horizontal="right"/>
    </xf>
    <xf numFmtId="167" fontId="11" fillId="0" borderId="6" xfId="1" applyNumberFormat="1" applyFont="1" applyBorder="1" applyAlignment="1" applyProtection="1">
      <alignment horizontal="right"/>
    </xf>
    <xf numFmtId="43" fontId="11" fillId="0" borderId="7" xfId="1" applyFont="1" applyBorder="1" applyAlignment="1" applyProtection="1">
      <alignment horizontal="right"/>
    </xf>
    <xf numFmtId="44" fontId="11" fillId="0" borderId="7" xfId="6" applyFont="1" applyBorder="1" applyAlignment="1" applyProtection="1">
      <alignment horizontal="right"/>
    </xf>
    <xf numFmtId="165" fontId="11" fillId="10" borderId="50" xfId="0" applyNumberFormat="1" applyFont="1" applyFill="1" applyBorder="1" applyAlignment="1">
      <alignment horizontal="right"/>
    </xf>
    <xf numFmtId="0" fontId="26" fillId="0" borderId="0" xfId="0" applyFont="1" applyAlignment="1">
      <alignment horizontal="right"/>
    </xf>
    <xf numFmtId="164" fontId="0" fillId="0" borderId="0" xfId="1" applyNumberFormat="1" applyFont="1" applyAlignment="1" applyProtection="1"/>
    <xf numFmtId="9" fontId="18" fillId="4" borderId="0" xfId="2" applyFont="1" applyFill="1" applyAlignment="1" applyProtection="1"/>
    <xf numFmtId="9" fontId="18" fillId="4" borderId="0" xfId="0" applyNumberFormat="1" applyFont="1" applyFill="1"/>
    <xf numFmtId="0" fontId="40" fillId="0" borderId="0" xfId="0" applyFont="1"/>
    <xf numFmtId="0" fontId="10" fillId="18" borderId="2" xfId="0" applyFont="1" applyFill="1" applyBorder="1" applyProtection="1">
      <protection locked="0"/>
    </xf>
    <xf numFmtId="166" fontId="10" fillId="18" borderId="2" xfId="0" applyNumberFormat="1" applyFont="1" applyFill="1" applyBorder="1" applyProtection="1">
      <protection locked="0"/>
    </xf>
    <xf numFmtId="0" fontId="10" fillId="18" borderId="3" xfId="0" applyFont="1" applyFill="1" applyBorder="1" applyProtection="1">
      <protection locked="0"/>
    </xf>
    <xf numFmtId="1" fontId="10" fillId="18" borderId="2" xfId="0" applyNumberFormat="1" applyFont="1" applyFill="1" applyBorder="1" applyProtection="1">
      <protection locked="0"/>
    </xf>
    <xf numFmtId="167" fontId="10" fillId="18" borderId="2" xfId="1" applyNumberFormat="1" applyFont="1" applyFill="1" applyBorder="1" applyProtection="1">
      <protection locked="0"/>
    </xf>
    <xf numFmtId="167" fontId="10" fillId="18" borderId="2" xfId="1" applyNumberFormat="1" applyFont="1" applyFill="1" applyBorder="1" applyAlignment="1" applyProtection="1">
      <alignment horizontal="right"/>
      <protection locked="0"/>
    </xf>
    <xf numFmtId="9" fontId="10" fillId="21" borderId="2" xfId="0" applyNumberFormat="1" applyFont="1" applyFill="1" applyBorder="1" applyProtection="1">
      <protection locked="0"/>
    </xf>
    <xf numFmtId="9" fontId="10" fillId="18" borderId="2" xfId="0" applyNumberFormat="1" applyFont="1" applyFill="1" applyBorder="1" applyProtection="1">
      <protection locked="0"/>
    </xf>
    <xf numFmtId="43" fontId="10" fillId="22" borderId="3" xfId="1" applyFont="1" applyFill="1" applyBorder="1" applyProtection="1">
      <protection locked="0"/>
    </xf>
    <xf numFmtId="43" fontId="10" fillId="18" borderId="3" xfId="1" applyFont="1" applyFill="1" applyBorder="1" applyProtection="1">
      <protection locked="0"/>
    </xf>
    <xf numFmtId="166" fontId="10" fillId="23" borderId="3" xfId="0" applyNumberFormat="1" applyFont="1" applyFill="1" applyBorder="1" applyAlignment="1" applyProtection="1">
      <alignment horizontal="right"/>
      <protection locked="0"/>
    </xf>
    <xf numFmtId="166" fontId="10" fillId="18" borderId="3" xfId="0" applyNumberFormat="1" applyFont="1" applyFill="1" applyBorder="1" applyAlignment="1" applyProtection="1">
      <alignment horizontal="right"/>
      <protection locked="0"/>
    </xf>
    <xf numFmtId="164" fontId="10" fillId="18" borderId="19" xfId="1" applyNumberFormat="1" applyFont="1" applyFill="1" applyBorder="1" applyProtection="1">
      <protection locked="0"/>
    </xf>
    <xf numFmtId="0" fontId="4" fillId="0" borderId="0" xfId="0" applyFont="1" applyProtection="1">
      <protection locked="0"/>
    </xf>
    <xf numFmtId="0" fontId="4" fillId="18" borderId="0" xfId="0" applyFont="1" applyFill="1" applyProtection="1">
      <protection locked="0"/>
    </xf>
    <xf numFmtId="0" fontId="22" fillId="3" borderId="32" xfId="4" applyFill="1" applyBorder="1"/>
    <xf numFmtId="0" fontId="36" fillId="3" borderId="33" xfId="4" applyFont="1" applyFill="1" applyBorder="1" applyAlignment="1">
      <alignment vertical="center"/>
    </xf>
    <xf numFmtId="0" fontId="37" fillId="2" borderId="33" xfId="4" applyFont="1" applyFill="1" applyBorder="1" applyAlignment="1">
      <alignment vertical="center"/>
    </xf>
    <xf numFmtId="0" fontId="22" fillId="2" borderId="33" xfId="4" applyFill="1" applyBorder="1"/>
    <xf numFmtId="0" fontId="22" fillId="3" borderId="33" xfId="4" applyFill="1" applyBorder="1"/>
    <xf numFmtId="0" fontId="38" fillId="3" borderId="33" xfId="4" applyFont="1" applyFill="1" applyBorder="1" applyAlignment="1">
      <alignment horizontal="right" vertical="center" wrapText="1"/>
    </xf>
    <xf numFmtId="0" fontId="22" fillId="3" borderId="33" xfId="4" applyFill="1" applyBorder="1" applyAlignment="1">
      <alignment horizontal="right" vertical="center" wrapText="1"/>
    </xf>
    <xf numFmtId="171" fontId="18" fillId="2" borderId="34" xfId="4" applyNumberFormat="1" applyFont="1" applyFill="1" applyBorder="1" applyAlignment="1">
      <alignment horizontal="center" vertical="center" wrapText="1"/>
    </xf>
    <xf numFmtId="0" fontId="22" fillId="0" borderId="1" xfId="4"/>
    <xf numFmtId="0" fontId="22" fillId="0" borderId="1" xfId="4" applyAlignment="1">
      <alignment horizontal="left"/>
    </xf>
    <xf numFmtId="0" fontId="39" fillId="0" borderId="1" xfId="4" applyFont="1" applyAlignment="1">
      <alignment horizontal="center"/>
    </xf>
    <xf numFmtId="0" fontId="39" fillId="0" borderId="1" xfId="4" applyFont="1" applyAlignment="1">
      <alignment horizontal="center" vertical="center"/>
    </xf>
    <xf numFmtId="0" fontId="14" fillId="3" borderId="31" xfId="4" applyFont="1" applyFill="1" applyBorder="1" applyAlignment="1">
      <alignment vertical="top" wrapText="1"/>
    </xf>
    <xf numFmtId="0" fontId="14" fillId="17" borderId="11" xfId="4" applyFont="1" applyFill="1" applyBorder="1" applyAlignment="1">
      <alignment horizontal="center" vertical="top" wrapText="1"/>
    </xf>
    <xf numFmtId="0" fontId="14" fillId="17" borderId="39" xfId="4" applyFont="1" applyFill="1" applyBorder="1" applyAlignment="1">
      <alignment horizontal="center" vertical="top" wrapText="1"/>
    </xf>
    <xf numFmtId="0" fontId="29" fillId="0" borderId="2" xfId="4" applyFont="1" applyBorder="1" applyAlignment="1">
      <alignment horizontal="left"/>
    </xf>
    <xf numFmtId="164" fontId="29" fillId="0" borderId="2" xfId="5" applyNumberFormat="1" applyFont="1" applyBorder="1" applyProtection="1"/>
    <xf numFmtId="164" fontId="29" fillId="0" borderId="2" xfId="4" applyNumberFormat="1" applyFont="1" applyBorder="1"/>
    <xf numFmtId="0" fontId="22" fillId="8" borderId="1" xfId="4" applyFill="1"/>
    <xf numFmtId="0" fontId="29" fillId="0" borderId="13" xfId="4" applyFont="1" applyBorder="1"/>
    <xf numFmtId="164" fontId="29" fillId="0" borderId="13" xfId="4" applyNumberFormat="1" applyFont="1" applyBorder="1"/>
    <xf numFmtId="0" fontId="30" fillId="0" borderId="7" xfId="4" applyFont="1" applyBorder="1"/>
    <xf numFmtId="164" fontId="30" fillId="0" borderId="21" xfId="5" applyNumberFormat="1" applyFont="1" applyBorder="1" applyAlignment="1" applyProtection="1">
      <alignment horizontal="right"/>
    </xf>
    <xf numFmtId="0" fontId="22" fillId="0" borderId="1" xfId="4" applyAlignment="1">
      <alignment horizontal="right"/>
    </xf>
    <xf numFmtId="164" fontId="22" fillId="0" borderId="1" xfId="4" applyNumberFormat="1"/>
    <xf numFmtId="9" fontId="18" fillId="0" borderId="1" xfId="4" applyNumberFormat="1" applyFont="1"/>
    <xf numFmtId="164" fontId="29" fillId="18" borderId="2" xfId="5" applyNumberFormat="1" applyFont="1" applyFill="1" applyBorder="1" applyProtection="1">
      <protection locked="0"/>
    </xf>
    <xf numFmtId="164" fontId="29" fillId="24" borderId="2" xfId="5" applyNumberFormat="1" applyFont="1" applyFill="1" applyBorder="1" applyProtection="1">
      <protection locked="0"/>
    </xf>
    <xf numFmtId="164" fontId="0" fillId="18" borderId="0" xfId="1" applyNumberFormat="1" applyFont="1" applyFill="1" applyAlignment="1" applyProtection="1">
      <protection locked="0"/>
    </xf>
    <xf numFmtId="0" fontId="0" fillId="18" borderId="0" xfId="0" applyFill="1" applyAlignment="1" applyProtection="1">
      <alignment horizontal="center"/>
      <protection locked="0"/>
    </xf>
    <xf numFmtId="0" fontId="5" fillId="5" borderId="0" xfId="0" applyFont="1" applyFill="1"/>
    <xf numFmtId="0" fontId="5" fillId="5" borderId="41" xfId="0" applyFont="1" applyFill="1" applyBorder="1" applyAlignment="1">
      <alignment horizontal="center"/>
    </xf>
    <xf numFmtId="0" fontId="5" fillId="5" borderId="42" xfId="0" applyFont="1" applyFill="1" applyBorder="1" applyAlignment="1">
      <alignment horizontal="center"/>
    </xf>
    <xf numFmtId="0" fontId="1" fillId="2" borderId="1" xfId="4" applyFont="1" applyFill="1" applyAlignment="1">
      <alignment horizontal="left"/>
    </xf>
    <xf numFmtId="0" fontId="4" fillId="0" borderId="1" xfId="4" applyFont="1"/>
    <xf numFmtId="9" fontId="4" fillId="0" borderId="1" xfId="4" applyNumberFormat="1" applyFont="1"/>
    <xf numFmtId="0" fontId="6" fillId="0" borderId="1" xfId="4" applyFont="1" applyAlignment="1">
      <alignment vertical="center"/>
    </xf>
    <xf numFmtId="0" fontId="7" fillId="0" borderId="1" xfId="4" applyFont="1"/>
    <xf numFmtId="164" fontId="7" fillId="0" borderId="1" xfId="4" applyNumberFormat="1" applyFont="1"/>
    <xf numFmtId="0" fontId="8" fillId="0" borderId="1" xfId="4" applyFont="1"/>
    <xf numFmtId="0" fontId="1" fillId="0" borderId="1" xfId="4" applyFont="1" applyAlignment="1">
      <alignment horizontal="left" wrapText="1"/>
    </xf>
    <xf numFmtId="0" fontId="4" fillId="0" borderId="1" xfId="4" applyFont="1" applyAlignment="1">
      <alignment horizontal="left"/>
    </xf>
    <xf numFmtId="0" fontId="9" fillId="0" borderId="12" xfId="4" applyFont="1" applyBorder="1"/>
    <xf numFmtId="0" fontId="9" fillId="0" borderId="13" xfId="4" applyFont="1" applyBorder="1" applyAlignment="1">
      <alignment horizontal="center"/>
    </xf>
    <xf numFmtId="0" fontId="10" fillId="0" borderId="40" xfId="4" applyFont="1" applyBorder="1"/>
    <xf numFmtId="0" fontId="10" fillId="0" borderId="2" xfId="4" applyFont="1" applyBorder="1"/>
    <xf numFmtId="44" fontId="1" fillId="0" borderId="1" xfId="4" applyNumberFormat="1" applyFont="1"/>
    <xf numFmtId="0" fontId="10" fillId="0" borderId="1" xfId="4" applyFont="1"/>
    <xf numFmtId="165" fontId="1" fillId="0" borderId="1" xfId="4" applyNumberFormat="1" applyFont="1"/>
    <xf numFmtId="0" fontId="12" fillId="0" borderId="1" xfId="4" applyFont="1"/>
    <xf numFmtId="167" fontId="11" fillId="15" borderId="2" xfId="1" applyNumberFormat="1" applyFont="1" applyFill="1" applyBorder="1"/>
    <xf numFmtId="164" fontId="11" fillId="0" borderId="27" xfId="0" applyNumberFormat="1" applyFont="1" applyBorder="1" applyAlignment="1">
      <alignment horizontal="right"/>
    </xf>
    <xf numFmtId="43" fontId="11" fillId="15" borderId="2" xfId="1" applyFont="1" applyFill="1" applyBorder="1"/>
    <xf numFmtId="169" fontId="11" fillId="15" borderId="2" xfId="1" applyNumberFormat="1" applyFont="1" applyFill="1" applyBorder="1"/>
    <xf numFmtId="0" fontId="14" fillId="3" borderId="51" xfId="0" applyFont="1" applyFill="1" applyBorder="1" applyAlignment="1">
      <alignment horizontal="center" vertical="top" wrapText="1"/>
    </xf>
    <xf numFmtId="0" fontId="53" fillId="2" borderId="1" xfId="0" applyFont="1" applyFill="1" applyBorder="1" applyAlignment="1">
      <alignment horizontal="left" wrapText="1"/>
    </xf>
    <xf numFmtId="0" fontId="53" fillId="2" borderId="1" xfId="0" applyFont="1" applyFill="1" applyBorder="1" applyAlignment="1">
      <alignment horizontal="left" vertical="top" wrapText="1"/>
    </xf>
    <xf numFmtId="0" fontId="2" fillId="20" borderId="46" xfId="0" applyFont="1" applyFill="1" applyBorder="1" applyAlignment="1" applyProtection="1">
      <alignment horizontal="center" vertical="center" wrapText="1"/>
      <protection locked="0"/>
    </xf>
    <xf numFmtId="164" fontId="10" fillId="0" borderId="52" xfId="0" applyNumberFormat="1" applyFont="1" applyBorder="1" applyAlignment="1">
      <alignment horizontal="right"/>
    </xf>
    <xf numFmtId="165" fontId="11" fillId="0" borderId="11" xfId="0" applyNumberFormat="1" applyFont="1" applyBorder="1" applyAlignment="1">
      <alignment horizontal="right"/>
    </xf>
    <xf numFmtId="0" fontId="51" fillId="8" borderId="0" xfId="0" applyFont="1" applyFill="1" applyAlignment="1">
      <alignment horizontal="center"/>
    </xf>
    <xf numFmtId="0" fontId="42" fillId="8" borderId="0" xfId="0" applyFont="1" applyFill="1" applyAlignment="1">
      <alignment horizontal="center" vertical="top" wrapText="1"/>
    </xf>
    <xf numFmtId="0" fontId="50" fillId="8" borderId="0" xfId="0" applyFont="1" applyFill="1" applyAlignment="1">
      <alignment horizontal="center" vertical="top" wrapText="1"/>
    </xf>
    <xf numFmtId="0" fontId="36" fillId="8" borderId="0" xfId="0" applyFont="1" applyFill="1" applyAlignment="1">
      <alignment horizontal="center"/>
    </xf>
    <xf numFmtId="0" fontId="5" fillId="5" borderId="29" xfId="0" applyFont="1" applyFill="1" applyBorder="1" applyAlignment="1">
      <alignment horizontal="center"/>
    </xf>
    <xf numFmtId="0" fontId="17" fillId="18" borderId="14" xfId="0" applyFont="1" applyFill="1" applyBorder="1" applyAlignment="1" applyProtection="1">
      <alignment horizontal="center" wrapText="1"/>
      <protection locked="0"/>
    </xf>
    <xf numFmtId="0" fontId="17" fillId="18" borderId="45" xfId="0" applyFont="1" applyFill="1" applyBorder="1" applyAlignment="1" applyProtection="1">
      <alignment horizontal="center" wrapText="1"/>
      <protection locked="0"/>
    </xf>
    <xf numFmtId="0" fontId="17" fillId="8" borderId="0" xfId="0" applyFont="1" applyFill="1" applyAlignment="1">
      <alignment horizontal="left" wrapText="1"/>
    </xf>
    <xf numFmtId="0" fontId="39" fillId="5" borderId="35" xfId="4" applyFont="1" applyFill="1" applyBorder="1" applyAlignment="1">
      <alignment horizontal="center" vertical="center"/>
    </xf>
    <xf numFmtId="0" fontId="39" fillId="5" borderId="36" xfId="4" applyFont="1" applyFill="1" applyBorder="1" applyAlignment="1">
      <alignment horizontal="center" vertical="center"/>
    </xf>
    <xf numFmtId="0" fontId="39" fillId="5" borderId="37" xfId="4" applyFont="1" applyFill="1" applyBorder="1" applyAlignment="1">
      <alignment horizontal="center" vertical="center"/>
    </xf>
    <xf numFmtId="0" fontId="39" fillId="5" borderId="38" xfId="4" applyFont="1" applyFill="1" applyBorder="1" applyAlignment="1">
      <alignment horizontal="center" vertical="center"/>
    </xf>
  </cellXfs>
  <cellStyles count="8">
    <cellStyle name="Comma 2" xfId="5" xr:uid="{CC909949-BEDB-4DA5-BE5D-854C85179A22}"/>
    <cellStyle name="Hyperlink" xfId="7" builtinId="8"/>
    <cellStyle name="Komma" xfId="1" builtinId="3"/>
    <cellStyle name="Normal 2" xfId="4" xr:uid="{2EBEA76D-7001-49BE-808D-46ACCB3CC9F5}"/>
    <cellStyle name="Procent" xfId="2" builtinId="5"/>
    <cellStyle name="Standaard" xfId="0" builtinId="0"/>
    <cellStyle name="Standaard 2" xfId="3" xr:uid="{D25819AC-08C0-44B9-A4D4-77022B43F0D7}"/>
    <cellStyle name="Valuta" xfId="6" builtinId="4"/>
  </cellStyles>
  <dxfs count="2">
    <dxf>
      <font>
        <color auto="1"/>
      </font>
      <fill>
        <patternFill>
          <bgColor theme="5" tint="0.39994506668294322"/>
        </patternFill>
      </fill>
    </dxf>
    <dxf>
      <fill>
        <patternFill>
          <bgColor theme="9" tint="0.59996337778862885"/>
        </patternFill>
      </fill>
    </dxf>
  </dxfs>
  <tableStyles count="0" defaultTableStyle="TableStyleMedium2" defaultPivotStyle="PivotStyleLight16"/>
  <colors>
    <mruColors>
      <color rgb="FF73B5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6.tmp"/></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800100</xdr:colOff>
      <xdr:row>0</xdr:row>
      <xdr:rowOff>0</xdr:rowOff>
    </xdr:from>
    <xdr:to>
      <xdr:col>7</xdr:col>
      <xdr:colOff>683418</xdr:colOff>
      <xdr:row>1</xdr:row>
      <xdr:rowOff>224114</xdr:rowOff>
    </xdr:to>
    <xdr:pic>
      <xdr:nvPicPr>
        <xdr:cNvPr id="2" name="Afbeelding 5">
          <a:extLst>
            <a:ext uri="{FF2B5EF4-FFF2-40B4-BE49-F238E27FC236}">
              <a16:creationId xmlns:a16="http://schemas.microsoft.com/office/drawing/2014/main" id="{25E93279-D0E0-4659-B928-941A1508DD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5" y="0"/>
          <a:ext cx="1531143" cy="386039"/>
        </a:xfrm>
        <a:prstGeom prst="rect">
          <a:avLst/>
        </a:prstGeom>
      </xdr:spPr>
    </xdr:pic>
    <xdr:clientData/>
  </xdr:twoCellAnchor>
  <xdr:twoCellAnchor editAs="oneCell">
    <xdr:from>
      <xdr:col>0</xdr:col>
      <xdr:colOff>28576</xdr:colOff>
      <xdr:row>28</xdr:row>
      <xdr:rowOff>9526</xdr:rowOff>
    </xdr:from>
    <xdr:to>
      <xdr:col>4</xdr:col>
      <xdr:colOff>161926</xdr:colOff>
      <xdr:row>31</xdr:row>
      <xdr:rowOff>27651</xdr:rowOff>
    </xdr:to>
    <xdr:pic>
      <xdr:nvPicPr>
        <xdr:cNvPr id="3" name="Picture 2">
          <a:extLst>
            <a:ext uri="{FF2B5EF4-FFF2-40B4-BE49-F238E27FC236}">
              <a16:creationId xmlns:a16="http://schemas.microsoft.com/office/drawing/2014/main" id="{4CE0BDC9-4D00-6A79-4F59-CDDE6CBAADE3}"/>
            </a:ext>
          </a:extLst>
        </xdr:cNvPr>
        <xdr:cNvPicPr>
          <a:picLocks noChangeAspect="1"/>
        </xdr:cNvPicPr>
      </xdr:nvPicPr>
      <xdr:blipFill>
        <a:blip xmlns:r="http://schemas.openxmlformats.org/officeDocument/2006/relationships" r:embed="rId2"/>
        <a:stretch>
          <a:fillRect/>
        </a:stretch>
      </xdr:blipFill>
      <xdr:spPr>
        <a:xfrm>
          <a:off x="28576" y="4762501"/>
          <a:ext cx="4133850" cy="503900"/>
        </a:xfrm>
        <a:prstGeom prst="rect">
          <a:avLst/>
        </a:prstGeom>
      </xdr:spPr>
    </xdr:pic>
    <xdr:clientData/>
  </xdr:twoCellAnchor>
  <xdr:twoCellAnchor editAs="oneCell">
    <xdr:from>
      <xdr:col>5</xdr:col>
      <xdr:colOff>0</xdr:colOff>
      <xdr:row>47</xdr:row>
      <xdr:rowOff>19050</xdr:rowOff>
    </xdr:from>
    <xdr:to>
      <xdr:col>5</xdr:col>
      <xdr:colOff>809625</xdr:colOff>
      <xdr:row>52</xdr:row>
      <xdr:rowOff>17858</xdr:rowOff>
    </xdr:to>
    <xdr:pic>
      <xdr:nvPicPr>
        <xdr:cNvPr id="7" name="Afbeelding 6">
          <a:extLst>
            <a:ext uri="{FF2B5EF4-FFF2-40B4-BE49-F238E27FC236}">
              <a16:creationId xmlns:a16="http://schemas.microsoft.com/office/drawing/2014/main" id="{6A3195A3-9373-471A-AD51-483BE7ACEEB2}"/>
            </a:ext>
          </a:extLst>
        </xdr:cNvPr>
        <xdr:cNvPicPr>
          <a:picLocks noChangeAspect="1"/>
        </xdr:cNvPicPr>
      </xdr:nvPicPr>
      <xdr:blipFill>
        <a:blip xmlns:r="http://schemas.openxmlformats.org/officeDocument/2006/relationships" r:embed="rId3"/>
        <a:stretch>
          <a:fillRect/>
        </a:stretch>
      </xdr:blipFill>
      <xdr:spPr>
        <a:xfrm>
          <a:off x="4819650" y="7848600"/>
          <a:ext cx="809625" cy="808433"/>
        </a:xfrm>
        <a:prstGeom prst="rect">
          <a:avLst/>
        </a:prstGeom>
      </xdr:spPr>
    </xdr:pic>
    <xdr:clientData/>
  </xdr:twoCellAnchor>
  <xdr:twoCellAnchor editAs="oneCell">
    <xdr:from>
      <xdr:col>4</xdr:col>
      <xdr:colOff>800100</xdr:colOff>
      <xdr:row>52</xdr:row>
      <xdr:rowOff>114300</xdr:rowOff>
    </xdr:from>
    <xdr:to>
      <xdr:col>5</xdr:col>
      <xdr:colOff>806727</xdr:colOff>
      <xdr:row>57</xdr:row>
      <xdr:rowOff>67050</xdr:rowOff>
    </xdr:to>
    <xdr:pic>
      <xdr:nvPicPr>
        <xdr:cNvPr id="8" name="Afbeelding 7">
          <a:extLst>
            <a:ext uri="{FF2B5EF4-FFF2-40B4-BE49-F238E27FC236}">
              <a16:creationId xmlns:a16="http://schemas.microsoft.com/office/drawing/2014/main" id="{390D31CC-6AA7-43F7-8620-0D4DA808453F}"/>
            </a:ext>
          </a:extLst>
        </xdr:cNvPr>
        <xdr:cNvPicPr>
          <a:picLocks noChangeAspect="1"/>
        </xdr:cNvPicPr>
      </xdr:nvPicPr>
      <xdr:blipFill>
        <a:blip xmlns:r="http://schemas.openxmlformats.org/officeDocument/2006/relationships" r:embed="rId4"/>
        <a:stretch>
          <a:fillRect/>
        </a:stretch>
      </xdr:blipFill>
      <xdr:spPr>
        <a:xfrm>
          <a:off x="4791075" y="8753475"/>
          <a:ext cx="835302" cy="81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800100</xdr:colOff>
      <xdr:row>0</xdr:row>
      <xdr:rowOff>0</xdr:rowOff>
    </xdr:from>
    <xdr:to>
      <xdr:col>8</xdr:col>
      <xdr:colOff>54768</xdr:colOff>
      <xdr:row>1</xdr:row>
      <xdr:rowOff>224114</xdr:rowOff>
    </xdr:to>
    <xdr:pic>
      <xdr:nvPicPr>
        <xdr:cNvPr id="2" name="Afbeelding 5">
          <a:extLst>
            <a:ext uri="{FF2B5EF4-FFF2-40B4-BE49-F238E27FC236}">
              <a16:creationId xmlns:a16="http://schemas.microsoft.com/office/drawing/2014/main" id="{9520BD72-4127-4754-A7EC-7B90CE5DAA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5" y="0"/>
          <a:ext cx="1531143" cy="3860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23626</xdr:colOff>
      <xdr:row>0</xdr:row>
      <xdr:rowOff>52917</xdr:rowOff>
    </xdr:from>
    <xdr:to>
      <xdr:col>1</xdr:col>
      <xdr:colOff>1470818</xdr:colOff>
      <xdr:row>0</xdr:row>
      <xdr:rowOff>417790</xdr:rowOff>
    </xdr:to>
    <xdr:pic>
      <xdr:nvPicPr>
        <xdr:cNvPr id="2" name="Afbeelding 1">
          <a:extLst>
            <a:ext uri="{FF2B5EF4-FFF2-40B4-BE49-F238E27FC236}">
              <a16:creationId xmlns:a16="http://schemas.microsoft.com/office/drawing/2014/main" id="{81B04A82-CFA0-4EB0-B6F6-0477269989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459" y="52917"/>
          <a:ext cx="1447192" cy="3648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8</xdr:col>
      <xdr:colOff>7143</xdr:colOff>
      <xdr:row>2</xdr:row>
      <xdr:rowOff>62189</xdr:rowOff>
    </xdr:to>
    <xdr:pic>
      <xdr:nvPicPr>
        <xdr:cNvPr id="2" name="Afbeelding 5">
          <a:extLst>
            <a:ext uri="{FF2B5EF4-FFF2-40B4-BE49-F238E27FC236}">
              <a16:creationId xmlns:a16="http://schemas.microsoft.com/office/drawing/2014/main" id="{6F26EDB8-28A7-448C-B334-D1EA874D86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0" y="0"/>
          <a:ext cx="1531143" cy="3860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57150</xdr:colOff>
      <xdr:row>0</xdr:row>
      <xdr:rowOff>38100</xdr:rowOff>
    </xdr:from>
    <xdr:ext cx="1524000" cy="381000"/>
    <xdr:pic>
      <xdr:nvPicPr>
        <xdr:cNvPr id="2" name="image1.jpg">
          <a:extLst>
            <a:ext uri="{FF2B5EF4-FFF2-40B4-BE49-F238E27FC236}">
              <a16:creationId xmlns:a16="http://schemas.microsoft.com/office/drawing/2014/main" id="{3718E404-B587-442D-A9D1-FDD67470EAB9}"/>
            </a:ext>
          </a:extLst>
        </xdr:cNvPr>
        <xdr:cNvPicPr preferRelativeResize="0"/>
      </xdr:nvPicPr>
      <xdr:blipFill>
        <a:blip xmlns:r="http://schemas.openxmlformats.org/officeDocument/2006/relationships" r:embed="rId1" cstate="print"/>
        <a:stretch>
          <a:fillRect/>
        </a:stretch>
      </xdr:blipFill>
      <xdr:spPr>
        <a:xfrm>
          <a:off x="304800" y="38100"/>
          <a:ext cx="1524000" cy="38100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57150</xdr:colOff>
      <xdr:row>0</xdr:row>
      <xdr:rowOff>38100</xdr:rowOff>
    </xdr:from>
    <xdr:ext cx="1524000" cy="381000"/>
    <xdr:pic>
      <xdr:nvPicPr>
        <xdr:cNvPr id="2" name="image1.jpg">
          <a:extLst>
            <a:ext uri="{FF2B5EF4-FFF2-40B4-BE49-F238E27FC236}">
              <a16:creationId xmlns:a16="http://schemas.microsoft.com/office/drawing/2014/main" id="{C417CCD2-93D1-4B1E-85E3-8A85DC211ED7}"/>
            </a:ext>
          </a:extLst>
        </xdr:cNvPr>
        <xdr:cNvPicPr preferRelativeResize="0"/>
      </xdr:nvPicPr>
      <xdr:blipFill>
        <a:blip xmlns:r="http://schemas.openxmlformats.org/officeDocument/2006/relationships" r:embed="rId1" cstate="print"/>
        <a:stretch>
          <a:fillRect/>
        </a:stretch>
      </xdr:blipFill>
      <xdr:spPr>
        <a:xfrm>
          <a:off x="304800" y="38100"/>
          <a:ext cx="1524000" cy="38100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twoCellAnchor editAs="oneCell">
    <xdr:from>
      <xdr:col>0</xdr:col>
      <xdr:colOff>59530</xdr:colOff>
      <xdr:row>19</xdr:row>
      <xdr:rowOff>83344</xdr:rowOff>
    </xdr:from>
    <xdr:to>
      <xdr:col>10</xdr:col>
      <xdr:colOff>11905</xdr:colOff>
      <xdr:row>47</xdr:row>
      <xdr:rowOff>130061</xdr:rowOff>
    </xdr:to>
    <xdr:pic>
      <xdr:nvPicPr>
        <xdr:cNvPr id="6" name="Afbeelding 5">
          <a:extLst>
            <a:ext uri="{FF2B5EF4-FFF2-40B4-BE49-F238E27FC236}">
              <a16:creationId xmlns:a16="http://schemas.microsoft.com/office/drawing/2014/main" id="{C04424C5-7811-4D62-8180-CC7F5AC226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0" y="3381375"/>
          <a:ext cx="7572375" cy="5380717"/>
        </a:xfrm>
        <a:prstGeom prst="rect">
          <a:avLst/>
        </a:prstGeom>
      </xdr:spPr>
    </xdr:pic>
    <xdr:clientData/>
  </xdr:twoCellAnchor>
  <xdr:twoCellAnchor editAs="oneCell">
    <xdr:from>
      <xdr:col>9</xdr:col>
      <xdr:colOff>59531</xdr:colOff>
      <xdr:row>0</xdr:row>
      <xdr:rowOff>107156</xdr:rowOff>
    </xdr:from>
    <xdr:to>
      <xdr:col>11</xdr:col>
      <xdr:colOff>66674</xdr:colOff>
      <xdr:row>2</xdr:row>
      <xdr:rowOff>100289</xdr:rowOff>
    </xdr:to>
    <xdr:pic>
      <xdr:nvPicPr>
        <xdr:cNvPr id="3" name="Afbeelding 5">
          <a:extLst>
            <a:ext uri="{FF2B5EF4-FFF2-40B4-BE49-F238E27FC236}">
              <a16:creationId xmlns:a16="http://schemas.microsoft.com/office/drawing/2014/main" id="{8A3E1BD8-E142-4621-BF48-E4B646395A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17531" y="107156"/>
          <a:ext cx="1531143" cy="38603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66674</xdr:colOff>
      <xdr:row>0</xdr:row>
      <xdr:rowOff>40482</xdr:rowOff>
    </xdr:from>
    <xdr:to>
      <xdr:col>1</xdr:col>
      <xdr:colOff>1597817</xdr:colOff>
      <xdr:row>0</xdr:row>
      <xdr:rowOff>426521</xdr:rowOff>
    </xdr:to>
    <xdr:pic>
      <xdr:nvPicPr>
        <xdr:cNvPr id="6" name="Afbeelding 5">
          <a:extLst>
            <a:ext uri="{FF2B5EF4-FFF2-40B4-BE49-F238E27FC236}">
              <a16:creationId xmlns:a16="http://schemas.microsoft.com/office/drawing/2014/main" id="{888F4A84-F59D-4961-8F7A-58E4185659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893" y="40482"/>
          <a:ext cx="1531143" cy="38603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as Stellaard" id="{455C806C-F88A-45CE-A22F-C3F539D60179}" userId="S::bas.stellaard@fact4fysio.nl::06fecedb-7d21-4737-8742-2ef4e579fc91"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 dT="2022-10-19T08:42:59.78" personId="{455C806C-F88A-45CE-A22F-C3F539D60179}" id="{2D8E5B7B-00CA-487D-9059-D74D78FF38C2}">
    <text>Vul in de invoercellen het aantal maanden in dat iemand werkzaam is. Dit hoeft alleen wanneer iemand geen 12 maanden in dienst is.
Let op: het rekenmodel gaat er standaard vanuit dat iemand per 01-01-2023 in dienst is.</text>
  </threadedComment>
</ThreadedComments>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fact4fysio.nl/fysiopraktijken/benchmark-fysiopraktij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customProperty" Target="../customProperty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8.bin"/><Relationship Id="rId1" Type="http://schemas.openxmlformats.org/officeDocument/2006/relationships/printerSettings" Target="../printerSettings/printerSettings7.bin"/><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71D2-92BD-4E45-A6AD-5494019E9B7B}">
  <sheetPr>
    <tabColor theme="7" tint="0.79998168889431442"/>
  </sheetPr>
  <dimension ref="A2:L62"/>
  <sheetViews>
    <sheetView tabSelected="1" showWhiteSpace="0" zoomScaleNormal="100" workbookViewId="0">
      <selection activeCell="G27" sqref="G27"/>
    </sheetView>
  </sheetViews>
  <sheetFormatPr defaultColWidth="8.88671875" defaultRowHeight="12.75" x14ac:dyDescent="0.2"/>
  <cols>
    <col min="1" max="1" width="20" style="139" bestFit="1" customWidth="1"/>
    <col min="2" max="4" width="8.88671875" style="139"/>
    <col min="5" max="5" width="9.6640625" style="139" customWidth="1"/>
    <col min="6" max="6" width="10.33203125" style="139" customWidth="1"/>
    <col min="7" max="16384" width="8.88671875" style="139"/>
  </cols>
  <sheetData>
    <row r="2" spans="1:1" ht="30" x14ac:dyDescent="0.4">
      <c r="A2" s="161" t="s">
        <v>175</v>
      </c>
    </row>
    <row r="3" spans="1:1" x14ac:dyDescent="0.2">
      <c r="A3" s="138"/>
    </row>
    <row r="5" spans="1:1" x14ac:dyDescent="0.2">
      <c r="A5" s="147" t="s">
        <v>0</v>
      </c>
    </row>
    <row r="7" spans="1:1" x14ac:dyDescent="0.2">
      <c r="A7" s="160" t="s">
        <v>1</v>
      </c>
    </row>
    <row r="8" spans="1:1" x14ac:dyDescent="0.2">
      <c r="A8" s="140" t="s">
        <v>2</v>
      </c>
    </row>
    <row r="9" spans="1:1" x14ac:dyDescent="0.2">
      <c r="A9" s="140" t="s">
        <v>3</v>
      </c>
    </row>
    <row r="10" spans="1:1" x14ac:dyDescent="0.2">
      <c r="A10" s="140" t="s">
        <v>4</v>
      </c>
    </row>
    <row r="11" spans="1:1" x14ac:dyDescent="0.2">
      <c r="A11" s="140" t="s">
        <v>5</v>
      </c>
    </row>
    <row r="12" spans="1:1" x14ac:dyDescent="0.2">
      <c r="A12" s="140" t="s">
        <v>6</v>
      </c>
    </row>
    <row r="13" spans="1:1" x14ac:dyDescent="0.2">
      <c r="A13" s="140"/>
    </row>
    <row r="14" spans="1:1" x14ac:dyDescent="0.2">
      <c r="A14" s="140" t="s">
        <v>7</v>
      </c>
    </row>
    <row r="15" spans="1:1" x14ac:dyDescent="0.2">
      <c r="A15" s="140" t="s">
        <v>8</v>
      </c>
    </row>
    <row r="16" spans="1:1" x14ac:dyDescent="0.2">
      <c r="A16" s="140" t="s">
        <v>9</v>
      </c>
    </row>
    <row r="17" spans="1:7" x14ac:dyDescent="0.2">
      <c r="A17" s="140" t="s">
        <v>10</v>
      </c>
      <c r="B17" s="140"/>
      <c r="C17" s="140"/>
      <c r="D17" s="140"/>
      <c r="E17" s="140"/>
      <c r="F17" s="140"/>
      <c r="G17" s="140"/>
    </row>
    <row r="18" spans="1:7" x14ac:dyDescent="0.2">
      <c r="A18" s="140" t="s">
        <v>11</v>
      </c>
      <c r="B18" s="140"/>
      <c r="C18" s="140"/>
      <c r="D18" s="140"/>
      <c r="E18" s="140"/>
      <c r="F18" s="140"/>
      <c r="G18" s="140"/>
    </row>
    <row r="19" spans="1:7" x14ac:dyDescent="0.2">
      <c r="A19" s="140"/>
      <c r="B19" s="140"/>
      <c r="C19" s="140"/>
      <c r="D19" s="140"/>
      <c r="E19" s="140"/>
      <c r="F19" s="140"/>
      <c r="G19" s="140"/>
    </row>
    <row r="20" spans="1:7" x14ac:dyDescent="0.2">
      <c r="A20" s="160" t="s">
        <v>12</v>
      </c>
      <c r="B20" s="140"/>
      <c r="C20" s="140"/>
      <c r="D20" s="140"/>
      <c r="E20" s="140"/>
      <c r="F20" s="140"/>
      <c r="G20" s="140"/>
    </row>
    <row r="21" spans="1:7" x14ac:dyDescent="0.2">
      <c r="A21" s="140" t="s">
        <v>13</v>
      </c>
      <c r="B21" s="140"/>
      <c r="C21" s="140"/>
      <c r="D21" s="140"/>
      <c r="E21" s="140"/>
      <c r="F21" s="140"/>
      <c r="G21" s="140"/>
    </row>
    <row r="22" spans="1:7" x14ac:dyDescent="0.2">
      <c r="A22" s="140" t="s">
        <v>14</v>
      </c>
      <c r="B22" s="140"/>
      <c r="C22" s="140"/>
      <c r="D22" s="140"/>
      <c r="E22" s="140"/>
      <c r="F22" s="140"/>
      <c r="G22" s="140"/>
    </row>
    <row r="23" spans="1:7" x14ac:dyDescent="0.2">
      <c r="A23" s="140"/>
      <c r="B23" s="140"/>
      <c r="C23" s="140"/>
      <c r="D23" s="140"/>
      <c r="E23" s="140"/>
      <c r="F23" s="140"/>
      <c r="G23" s="140"/>
    </row>
    <row r="24" spans="1:7" x14ac:dyDescent="0.2">
      <c r="A24" s="160" t="s">
        <v>15</v>
      </c>
      <c r="B24" s="140"/>
      <c r="C24" s="140"/>
      <c r="D24" s="140"/>
      <c r="E24" s="140"/>
      <c r="F24" s="140"/>
      <c r="G24" s="140"/>
    </row>
    <row r="25" spans="1:7" x14ac:dyDescent="0.2">
      <c r="A25" s="140" t="s">
        <v>16</v>
      </c>
      <c r="B25" s="140"/>
      <c r="C25" s="140"/>
      <c r="D25" s="140"/>
      <c r="E25" s="140"/>
      <c r="F25" s="140"/>
      <c r="G25" s="140"/>
    </row>
    <row r="26" spans="1:7" x14ac:dyDescent="0.2">
      <c r="A26" s="140" t="s">
        <v>17</v>
      </c>
      <c r="B26" s="140"/>
      <c r="C26" s="140"/>
      <c r="D26" s="140"/>
      <c r="E26" s="140"/>
      <c r="F26" s="140"/>
      <c r="G26" s="140"/>
    </row>
    <row r="27" spans="1:7" x14ac:dyDescent="0.2">
      <c r="A27" s="140" t="s">
        <v>18</v>
      </c>
      <c r="B27" s="140"/>
      <c r="C27" s="140"/>
      <c r="D27" s="140"/>
      <c r="E27" s="140"/>
      <c r="F27" s="140"/>
      <c r="G27" s="162" t="s">
        <v>19</v>
      </c>
    </row>
    <row r="28" spans="1:7" x14ac:dyDescent="0.2">
      <c r="A28" s="140"/>
      <c r="B28" s="140"/>
      <c r="C28" s="140"/>
      <c r="D28" s="140"/>
      <c r="E28" s="140"/>
      <c r="F28" s="140"/>
      <c r="G28" s="140"/>
    </row>
    <row r="29" spans="1:7" x14ac:dyDescent="0.2">
      <c r="A29" s="140"/>
      <c r="B29" s="140"/>
      <c r="C29" s="140"/>
      <c r="D29" s="140"/>
      <c r="E29" s="140"/>
      <c r="F29" s="140"/>
      <c r="G29" s="140"/>
    </row>
    <row r="30" spans="1:7" x14ac:dyDescent="0.2">
      <c r="A30" s="138"/>
      <c r="B30" s="140"/>
      <c r="C30" s="140"/>
      <c r="D30" s="140"/>
      <c r="E30" s="140"/>
      <c r="F30" s="140"/>
      <c r="G30" s="140"/>
    </row>
    <row r="31" spans="1:7" x14ac:dyDescent="0.2">
      <c r="A31" s="138"/>
      <c r="B31" s="140"/>
      <c r="C31" s="140"/>
      <c r="D31" s="140"/>
      <c r="E31" s="140"/>
      <c r="F31" s="140"/>
      <c r="G31" s="140"/>
    </row>
    <row r="32" spans="1:7" x14ac:dyDescent="0.2">
      <c r="A32" s="138"/>
      <c r="B32" s="140"/>
      <c r="C32" s="140"/>
      <c r="D32" s="140"/>
      <c r="E32" s="140"/>
      <c r="F32" s="140"/>
      <c r="G32" s="140"/>
    </row>
    <row r="33" spans="1:1" x14ac:dyDescent="0.2">
      <c r="A33" s="160" t="s">
        <v>20</v>
      </c>
    </row>
    <row r="34" spans="1:1" x14ac:dyDescent="0.2">
      <c r="A34" s="140" t="s">
        <v>21</v>
      </c>
    </row>
    <row r="35" spans="1:1" x14ac:dyDescent="0.2">
      <c r="A35" s="140" t="s">
        <v>22</v>
      </c>
    </row>
    <row r="36" spans="1:1" x14ac:dyDescent="0.2">
      <c r="A36" s="140" t="s">
        <v>178</v>
      </c>
    </row>
    <row r="37" spans="1:1" x14ac:dyDescent="0.2">
      <c r="A37" s="140" t="s">
        <v>23</v>
      </c>
    </row>
    <row r="38" spans="1:1" x14ac:dyDescent="0.2">
      <c r="A38" s="140"/>
    </row>
    <row r="39" spans="1:1" x14ac:dyDescent="0.2">
      <c r="A39" s="140" t="s">
        <v>24</v>
      </c>
    </row>
    <row r="40" spans="1:1" x14ac:dyDescent="0.2">
      <c r="A40" s="140" t="s">
        <v>25</v>
      </c>
    </row>
    <row r="41" spans="1:1" x14ac:dyDescent="0.2">
      <c r="A41" s="140" t="s">
        <v>26</v>
      </c>
    </row>
    <row r="42" spans="1:1" x14ac:dyDescent="0.2">
      <c r="A42" s="140"/>
    </row>
    <row r="43" spans="1:1" x14ac:dyDescent="0.2">
      <c r="A43" s="160" t="s">
        <v>27</v>
      </c>
    </row>
    <row r="44" spans="1:1" x14ac:dyDescent="0.2">
      <c r="A44" s="140" t="s">
        <v>179</v>
      </c>
    </row>
    <row r="45" spans="1:1" x14ac:dyDescent="0.2">
      <c r="A45" s="140" t="s">
        <v>28</v>
      </c>
    </row>
    <row r="46" spans="1:1" x14ac:dyDescent="0.2">
      <c r="A46" s="140" t="s">
        <v>29</v>
      </c>
    </row>
    <row r="47" spans="1:1" x14ac:dyDescent="0.2">
      <c r="A47" s="140" t="s">
        <v>30</v>
      </c>
    </row>
    <row r="48" spans="1:1" x14ac:dyDescent="0.2">
      <c r="A48" s="140"/>
    </row>
    <row r="49" spans="1:12" ht="12.75" customHeight="1" x14ac:dyDescent="0.2">
      <c r="A49" s="140" t="s">
        <v>31</v>
      </c>
      <c r="B49" s="140"/>
      <c r="C49" s="140"/>
      <c r="D49" s="140"/>
      <c r="E49" s="140"/>
      <c r="F49" s="140"/>
      <c r="G49" s="278" t="s">
        <v>32</v>
      </c>
      <c r="H49" s="278"/>
      <c r="I49" s="140"/>
      <c r="J49" s="140"/>
      <c r="K49" s="140"/>
      <c r="L49" s="140"/>
    </row>
    <row r="50" spans="1:12" x14ac:dyDescent="0.2">
      <c r="A50" s="140"/>
      <c r="B50" s="140"/>
      <c r="C50" s="140"/>
      <c r="D50" s="140"/>
      <c r="E50" s="140"/>
      <c r="F50" s="140"/>
      <c r="G50" s="278"/>
      <c r="H50" s="278"/>
      <c r="I50" s="140"/>
      <c r="J50" s="140"/>
      <c r="K50" s="140"/>
      <c r="L50" s="140"/>
    </row>
    <row r="51" spans="1:12" x14ac:dyDescent="0.2">
      <c r="A51" s="160" t="s">
        <v>33</v>
      </c>
      <c r="B51" s="140"/>
      <c r="C51" s="140"/>
      <c r="D51" s="140"/>
      <c r="E51" s="140"/>
      <c r="F51" s="140"/>
      <c r="G51" s="277" t="s">
        <v>34</v>
      </c>
      <c r="H51" s="277"/>
      <c r="I51" s="140"/>
      <c r="J51" s="140"/>
      <c r="K51" s="140"/>
      <c r="L51" s="140"/>
    </row>
    <row r="52" spans="1:12" x14ac:dyDescent="0.2">
      <c r="A52" s="138"/>
      <c r="B52" s="140"/>
      <c r="C52" s="140"/>
      <c r="D52" s="140"/>
      <c r="E52" s="140"/>
      <c r="F52" s="140"/>
      <c r="G52" s="140"/>
      <c r="H52" s="140"/>
      <c r="I52" s="140"/>
      <c r="J52" s="140"/>
      <c r="K52" s="140"/>
      <c r="L52" s="140"/>
    </row>
    <row r="53" spans="1:12" x14ac:dyDescent="0.2">
      <c r="A53" s="160" t="s">
        <v>35</v>
      </c>
      <c r="B53" s="140"/>
      <c r="C53" s="140"/>
      <c r="D53" s="140"/>
      <c r="E53" s="140"/>
      <c r="F53" s="140"/>
      <c r="G53" s="140"/>
      <c r="H53" s="140"/>
      <c r="I53" s="140"/>
      <c r="J53" s="140"/>
      <c r="K53" s="140"/>
      <c r="L53" s="140"/>
    </row>
    <row r="54" spans="1:12" ht="15" customHeight="1" x14ac:dyDescent="0.2">
      <c r="A54" s="146"/>
      <c r="B54" s="140"/>
      <c r="C54" s="140"/>
      <c r="D54" s="140"/>
      <c r="E54" s="140"/>
      <c r="F54" s="140"/>
      <c r="G54" s="278" t="s">
        <v>36</v>
      </c>
      <c r="H54" s="278"/>
      <c r="I54" s="140"/>
      <c r="J54" s="140"/>
      <c r="K54" s="140"/>
      <c r="L54" s="140"/>
    </row>
    <row r="55" spans="1:12" ht="14.25" x14ac:dyDescent="0.2">
      <c r="A55" s="155"/>
      <c r="B55" s="155"/>
      <c r="C55" s="155"/>
      <c r="D55" s="155"/>
      <c r="E55" s="155"/>
      <c r="F55" s="155"/>
      <c r="G55" s="278"/>
      <c r="H55" s="278"/>
      <c r="I55" s="155"/>
      <c r="J55" s="155"/>
      <c r="K55" s="155"/>
      <c r="L55" s="155"/>
    </row>
    <row r="56" spans="1:12" ht="9.75" customHeight="1" x14ac:dyDescent="0.2">
      <c r="A56" s="156"/>
      <c r="B56" s="156"/>
      <c r="C56" s="156"/>
      <c r="D56" s="156"/>
      <c r="E56" s="156"/>
      <c r="F56" s="156"/>
      <c r="G56" s="278"/>
      <c r="H56" s="278"/>
      <c r="I56" s="156"/>
      <c r="J56" s="156"/>
      <c r="K56" s="156"/>
      <c r="L56" s="156"/>
    </row>
    <row r="57" spans="1:12" ht="15.75" x14ac:dyDescent="0.2">
      <c r="A57" s="156"/>
      <c r="B57" s="156"/>
      <c r="C57" s="156"/>
      <c r="D57" s="156"/>
      <c r="E57" s="156"/>
      <c r="F57" s="156"/>
      <c r="G57" s="277" t="s">
        <v>37</v>
      </c>
      <c r="H57" s="277"/>
      <c r="I57" s="277"/>
      <c r="J57" s="277"/>
      <c r="K57" s="159"/>
      <c r="L57" s="156"/>
    </row>
    <row r="58" spans="1:12" ht="15.75" x14ac:dyDescent="0.2">
      <c r="A58" s="156"/>
      <c r="B58" s="156"/>
      <c r="C58" s="156"/>
      <c r="D58" s="156"/>
      <c r="E58" s="156"/>
      <c r="F58" s="156"/>
      <c r="G58" s="156"/>
      <c r="H58" s="156"/>
      <c r="I58" s="156"/>
      <c r="J58" s="156"/>
      <c r="K58" s="156"/>
      <c r="L58" s="156"/>
    </row>
    <row r="59" spans="1:12" ht="15.75" x14ac:dyDescent="0.2">
      <c r="A59" s="156"/>
      <c r="B59" s="156"/>
      <c r="C59" s="156"/>
      <c r="D59" s="156"/>
      <c r="E59" s="156"/>
      <c r="F59" s="156"/>
      <c r="G59" s="156"/>
      <c r="H59" s="156"/>
      <c r="I59" s="156"/>
      <c r="J59" s="156"/>
      <c r="K59" s="156"/>
      <c r="L59" s="156"/>
    </row>
    <row r="60" spans="1:12" ht="33.75" customHeight="1" x14ac:dyDescent="0.25">
      <c r="A60" s="279"/>
      <c r="B60" s="279"/>
      <c r="C60" s="279"/>
      <c r="D60" s="279"/>
      <c r="E60" s="279"/>
      <c r="F60" s="279"/>
      <c r="G60" s="279"/>
      <c r="H60" s="157"/>
      <c r="I60" s="279"/>
      <c r="J60" s="279"/>
      <c r="K60" s="279"/>
      <c r="L60" s="279"/>
    </row>
    <row r="61" spans="1:12" ht="15.75" x14ac:dyDescent="0.25">
      <c r="A61" s="280"/>
      <c r="B61" s="280"/>
      <c r="C61" s="280"/>
      <c r="D61" s="280"/>
      <c r="E61" s="280"/>
      <c r="F61" s="280"/>
      <c r="G61" s="280"/>
      <c r="H61" s="157"/>
      <c r="I61" s="157"/>
      <c r="J61" s="157"/>
      <c r="K61" s="158"/>
      <c r="L61" s="157"/>
    </row>
    <row r="62" spans="1:12" ht="15.75" x14ac:dyDescent="0.25">
      <c r="A62" s="158"/>
      <c r="B62" s="158"/>
      <c r="C62" s="158"/>
      <c r="D62" s="158"/>
      <c r="E62" s="158"/>
      <c r="F62" s="158"/>
      <c r="G62" s="158"/>
      <c r="H62" s="157"/>
      <c r="I62" s="157"/>
      <c r="J62" s="157"/>
      <c r="K62" s="158"/>
      <c r="L62" s="157"/>
    </row>
  </sheetData>
  <sheetProtection algorithmName="SHA-512" hashValue="HTvn5FVmVrmkAWscVawkcdDQlgsFhEohfZLQl4oD7mMEDPfuSDVw+P7HnZqZt53QuIg51TOxChjceTzDjagfag==" saltValue="nL+E1Olvrs6hGmHxlXg3Ng==" spinCount="100000" sheet="1" objects="1" scenarios="1" selectLockedCells="1"/>
  <mergeCells count="10">
    <mergeCell ref="A60:B60"/>
    <mergeCell ref="C60:G60"/>
    <mergeCell ref="I60:L60"/>
    <mergeCell ref="A61:B61"/>
    <mergeCell ref="C61:G61"/>
    <mergeCell ref="G51:H51"/>
    <mergeCell ref="G49:H50"/>
    <mergeCell ref="G54:H56"/>
    <mergeCell ref="G57:H57"/>
    <mergeCell ref="I57:J57"/>
  </mergeCells>
  <hyperlinks>
    <hyperlink ref="G27" r:id="rId1" xr:uid="{EC68913C-E451-4F9B-90F1-FE2E2B1BE434}"/>
  </hyperlinks>
  <pageMargins left="0.31496062992125984" right="0.31496062992125984" top="0.74803149606299213" bottom="0.74803149606299213" header="0.31496062992125984" footer="0.31496062992125984"/>
  <pageSetup paperSize="9" scale="95" orientation="portrait" verticalDpi="0" r:id="rId2"/>
  <customProperties>
    <customPr name="OrphanNamesChecke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800A5-C1A3-4B16-9A8C-BEFC9FE849FF}">
  <sheetPr>
    <tabColor theme="9" tint="0.79998168889431442"/>
  </sheetPr>
  <dimension ref="A2:G46"/>
  <sheetViews>
    <sheetView workbookViewId="0">
      <selection activeCell="B4" sqref="B4:C4"/>
    </sheetView>
  </sheetViews>
  <sheetFormatPr defaultColWidth="8.88671875" defaultRowHeight="12.75" x14ac:dyDescent="0.2"/>
  <cols>
    <col min="1" max="1" width="20" style="139" bestFit="1" customWidth="1"/>
    <col min="2" max="2" width="13.33203125" style="139" customWidth="1"/>
    <col min="3" max="4" width="8.88671875" style="139"/>
    <col min="5" max="5" width="9.6640625" style="139" customWidth="1"/>
    <col min="6" max="6" width="6.88671875" style="139" bestFit="1" customWidth="1"/>
    <col min="7" max="7" width="8.33203125" style="139" bestFit="1" customWidth="1"/>
    <col min="8" max="16384" width="8.88671875" style="139"/>
  </cols>
  <sheetData>
    <row r="2" spans="1:7" ht="30" x14ac:dyDescent="0.4">
      <c r="A2" s="161" t="s">
        <v>38</v>
      </c>
      <c r="B2" s="140"/>
      <c r="C2" s="140"/>
      <c r="D2" s="140"/>
      <c r="E2" s="140"/>
      <c r="F2" s="140"/>
      <c r="G2" s="140"/>
    </row>
    <row r="3" spans="1:7" x14ac:dyDescent="0.2">
      <c r="A3" s="138"/>
      <c r="B3" s="140"/>
      <c r="C3" s="140"/>
      <c r="D3" s="140"/>
      <c r="E3" s="140"/>
      <c r="F3" s="140"/>
      <c r="G3" s="140"/>
    </row>
    <row r="4" spans="1:7" x14ac:dyDescent="0.2">
      <c r="A4" s="138" t="s">
        <v>39</v>
      </c>
      <c r="B4" s="282" t="s">
        <v>40</v>
      </c>
      <c r="C4" s="283"/>
      <c r="D4" s="140"/>
      <c r="E4" s="140"/>
      <c r="F4" s="140"/>
      <c r="G4" s="140"/>
    </row>
    <row r="6" spans="1:7" x14ac:dyDescent="0.2">
      <c r="A6" s="147" t="s">
        <v>41</v>
      </c>
      <c r="B6" s="140"/>
      <c r="C6" s="140"/>
      <c r="D6" s="140"/>
      <c r="E6" s="140"/>
      <c r="F6" s="140"/>
      <c r="G6" s="140"/>
    </row>
    <row r="8" spans="1:7" x14ac:dyDescent="0.2">
      <c r="A8" s="284" t="s">
        <v>42</v>
      </c>
      <c r="B8" s="284"/>
      <c r="C8" s="140"/>
      <c r="D8" s="163">
        <v>40</v>
      </c>
      <c r="E8" s="140" t="s">
        <v>43</v>
      </c>
      <c r="F8" s="140"/>
      <c r="G8" s="140"/>
    </row>
    <row r="10" spans="1:7" x14ac:dyDescent="0.2">
      <c r="A10" s="284" t="s">
        <v>44</v>
      </c>
      <c r="B10" s="284"/>
      <c r="C10" s="140"/>
      <c r="D10" s="163">
        <v>52</v>
      </c>
      <c r="E10" s="140" t="s">
        <v>45</v>
      </c>
      <c r="F10" s="140"/>
      <c r="G10" s="140"/>
    </row>
    <row r="11" spans="1:7" x14ac:dyDescent="0.2">
      <c r="A11" s="138"/>
      <c r="B11" s="140"/>
      <c r="C11" s="140"/>
      <c r="D11" s="140"/>
      <c r="E11" s="140"/>
      <c r="F11" s="140"/>
      <c r="G11" s="140"/>
    </row>
    <row r="12" spans="1:7" ht="25.5" customHeight="1" x14ac:dyDescent="0.2">
      <c r="A12" s="284" t="s">
        <v>173</v>
      </c>
      <c r="B12" s="284"/>
      <c r="C12" s="140"/>
      <c r="D12" s="163">
        <v>25</v>
      </c>
      <c r="E12" s="140" t="s">
        <v>47</v>
      </c>
      <c r="F12" s="148">
        <f>D12*8</f>
        <v>200</v>
      </c>
      <c r="G12" s="140" t="s">
        <v>43</v>
      </c>
    </row>
    <row r="13" spans="1:7" x14ac:dyDescent="0.2">
      <c r="A13" s="138"/>
      <c r="B13" s="140"/>
      <c r="C13" s="140"/>
      <c r="D13" s="140"/>
      <c r="E13" s="140"/>
      <c r="F13" s="140"/>
      <c r="G13" s="140"/>
    </row>
    <row r="14" spans="1:7" x14ac:dyDescent="0.2">
      <c r="A14" s="284" t="s">
        <v>46</v>
      </c>
      <c r="B14" s="284"/>
      <c r="C14" s="140"/>
      <c r="D14" s="163">
        <v>5</v>
      </c>
      <c r="E14" s="140" t="s">
        <v>47</v>
      </c>
      <c r="F14" s="148">
        <f>D14*8</f>
        <v>40</v>
      </c>
      <c r="G14" s="140" t="s">
        <v>43</v>
      </c>
    </row>
    <row r="15" spans="1:7" x14ac:dyDescent="0.2">
      <c r="A15" s="138"/>
      <c r="B15" s="140"/>
      <c r="C15" s="140"/>
      <c r="D15" s="140"/>
      <c r="E15" s="140"/>
      <c r="F15" s="140"/>
      <c r="G15" s="140"/>
    </row>
    <row r="16" spans="1:7" x14ac:dyDescent="0.2">
      <c r="A16" s="284" t="s">
        <v>48</v>
      </c>
      <c r="B16" s="284"/>
      <c r="C16" s="140"/>
      <c r="D16" s="164">
        <v>0.03</v>
      </c>
      <c r="E16" s="140"/>
      <c r="F16" s="140"/>
      <c r="G16" s="140"/>
    </row>
    <row r="17" spans="1:7" x14ac:dyDescent="0.2">
      <c r="A17" s="138"/>
      <c r="B17" s="140"/>
      <c r="C17" s="140"/>
      <c r="D17" s="140"/>
      <c r="E17" s="140"/>
      <c r="F17" s="140"/>
      <c r="G17" s="140"/>
    </row>
    <row r="18" spans="1:7" x14ac:dyDescent="0.2">
      <c r="A18" s="284" t="s">
        <v>49</v>
      </c>
      <c r="B18" s="284"/>
      <c r="C18" s="140"/>
      <c r="D18" s="140"/>
      <c r="E18" s="140"/>
      <c r="F18" s="140"/>
      <c r="G18" s="140"/>
    </row>
    <row r="19" spans="1:7" ht="13.5" thickBot="1" x14ac:dyDescent="0.25">
      <c r="A19" s="138"/>
      <c r="B19" s="140"/>
      <c r="C19" s="140"/>
      <c r="D19" s="140"/>
      <c r="E19" s="140"/>
      <c r="F19" s="140"/>
      <c r="G19" s="140"/>
    </row>
    <row r="20" spans="1:7" x14ac:dyDescent="0.2">
      <c r="A20" s="140"/>
      <c r="B20" s="140"/>
      <c r="C20" s="247"/>
      <c r="D20" s="247"/>
      <c r="E20" s="248" t="s">
        <v>50</v>
      </c>
      <c r="F20" s="247"/>
      <c r="G20" s="247"/>
    </row>
    <row r="21" spans="1:7" x14ac:dyDescent="0.2">
      <c r="A21" s="138" t="s">
        <v>51</v>
      </c>
      <c r="B21" s="140"/>
      <c r="C21" s="281" t="s">
        <v>52</v>
      </c>
      <c r="D21" s="281"/>
      <c r="E21" s="249" t="s">
        <v>53</v>
      </c>
      <c r="F21" s="151" t="s">
        <v>54</v>
      </c>
      <c r="G21" s="151" t="s">
        <v>55</v>
      </c>
    </row>
    <row r="22" spans="1:7" x14ac:dyDescent="0.2">
      <c r="A22" s="140" t="s">
        <v>56</v>
      </c>
      <c r="B22" s="140">
        <v>1</v>
      </c>
      <c r="C22" s="140">
        <v>22</v>
      </c>
      <c r="D22" s="150">
        <f>C22/$C$34</f>
        <v>8.5603112840466927E-2</v>
      </c>
      <c r="E22" s="165">
        <v>5.0000000000000001E-3</v>
      </c>
      <c r="F22" s="141">
        <f>SUM(D22:E22)</f>
        <v>9.0603112840466932E-2</v>
      </c>
      <c r="G22" s="141">
        <f>F22</f>
        <v>9.0603112840466932E-2</v>
      </c>
    </row>
    <row r="23" spans="1:7" x14ac:dyDescent="0.2">
      <c r="A23" s="140" t="s">
        <v>57</v>
      </c>
      <c r="B23" s="140">
        <v>2</v>
      </c>
      <c r="C23" s="140">
        <v>21</v>
      </c>
      <c r="D23" s="150">
        <f t="shared" ref="D23:D30" si="0">C23/$C$34</f>
        <v>8.171206225680934E-2</v>
      </c>
      <c r="E23" s="165">
        <v>5.0000000000000001E-3</v>
      </c>
      <c r="F23" s="141">
        <f t="shared" ref="F23:F33" si="1">SUM(D23:E23)</f>
        <v>8.6712062256809344E-2</v>
      </c>
      <c r="G23" s="141">
        <f>G22+F23</f>
        <v>0.17731517509727629</v>
      </c>
    </row>
    <row r="24" spans="1:7" x14ac:dyDescent="0.2">
      <c r="A24" s="140" t="s">
        <v>58</v>
      </c>
      <c r="B24" s="140">
        <v>3</v>
      </c>
      <c r="C24" s="140">
        <v>21</v>
      </c>
      <c r="D24" s="150">
        <f t="shared" si="0"/>
        <v>8.171206225680934E-2</v>
      </c>
      <c r="E24" s="165">
        <v>5.0000000000000001E-3</v>
      </c>
      <c r="F24" s="141">
        <f t="shared" si="1"/>
        <v>8.6712062256809344E-2</v>
      </c>
      <c r="G24" s="141">
        <f t="shared" ref="G24:G33" si="2">G23+F24</f>
        <v>0.26402723735408562</v>
      </c>
    </row>
    <row r="25" spans="1:7" x14ac:dyDescent="0.2">
      <c r="A25" s="140" t="s">
        <v>59</v>
      </c>
      <c r="B25" s="140">
        <v>4</v>
      </c>
      <c r="C25" s="140">
        <v>22</v>
      </c>
      <c r="D25" s="150">
        <f t="shared" si="0"/>
        <v>8.5603112840466927E-2</v>
      </c>
      <c r="E25" s="165">
        <v>5.0000000000000001E-3</v>
      </c>
      <c r="F25" s="141">
        <f t="shared" si="1"/>
        <v>9.0603112840466932E-2</v>
      </c>
      <c r="G25" s="141">
        <f t="shared" si="2"/>
        <v>0.35463035019455258</v>
      </c>
    </row>
    <row r="26" spans="1:7" x14ac:dyDescent="0.2">
      <c r="A26" s="140" t="s">
        <v>60</v>
      </c>
      <c r="B26" s="140">
        <v>5</v>
      </c>
      <c r="C26" s="140">
        <v>21</v>
      </c>
      <c r="D26" s="150">
        <f t="shared" si="0"/>
        <v>8.171206225680934E-2</v>
      </c>
      <c r="E26" s="165">
        <v>5.0000000000000001E-3</v>
      </c>
      <c r="F26" s="141">
        <f t="shared" si="1"/>
        <v>8.6712062256809344E-2</v>
      </c>
      <c r="G26" s="141">
        <f t="shared" si="2"/>
        <v>0.44134241245136191</v>
      </c>
    </row>
    <row r="27" spans="1:7" x14ac:dyDescent="0.2">
      <c r="A27" s="140" t="s">
        <v>61</v>
      </c>
      <c r="B27" s="140">
        <v>6</v>
      </c>
      <c r="C27" s="140">
        <v>20</v>
      </c>
      <c r="D27" s="150">
        <f t="shared" si="0"/>
        <v>7.7821011673151752E-2</v>
      </c>
      <c r="E27" s="165">
        <v>0</v>
      </c>
      <c r="F27" s="141">
        <f t="shared" si="1"/>
        <v>7.7821011673151752E-2</v>
      </c>
      <c r="G27" s="141">
        <f t="shared" si="2"/>
        <v>0.51916342412451366</v>
      </c>
    </row>
    <row r="28" spans="1:7" x14ac:dyDescent="0.2">
      <c r="A28" s="140" t="s">
        <v>62</v>
      </c>
      <c r="B28" s="140">
        <v>7</v>
      </c>
      <c r="C28" s="140">
        <v>23</v>
      </c>
      <c r="D28" s="150">
        <f t="shared" si="0"/>
        <v>8.9494163424124515E-2</v>
      </c>
      <c r="E28" s="165">
        <v>-0.02</v>
      </c>
      <c r="F28" s="141">
        <f t="shared" si="1"/>
        <v>6.9494163424124511E-2</v>
      </c>
      <c r="G28" s="141">
        <f t="shared" si="2"/>
        <v>0.58865758754863817</v>
      </c>
    </row>
    <row r="29" spans="1:7" x14ac:dyDescent="0.2">
      <c r="A29" s="140" t="s">
        <v>63</v>
      </c>
      <c r="B29" s="140">
        <v>8</v>
      </c>
      <c r="C29" s="140">
        <v>22</v>
      </c>
      <c r="D29" s="150">
        <f t="shared" si="0"/>
        <v>8.5603112840466927E-2</v>
      </c>
      <c r="E29" s="165">
        <v>-0.02</v>
      </c>
      <c r="F29" s="141">
        <f t="shared" si="1"/>
        <v>6.5603112840466923E-2</v>
      </c>
      <c r="G29" s="141">
        <f t="shared" si="2"/>
        <v>0.65426070038910511</v>
      </c>
    </row>
    <row r="30" spans="1:7" x14ac:dyDescent="0.2">
      <c r="A30" s="140" t="s">
        <v>64</v>
      </c>
      <c r="B30" s="140">
        <v>9</v>
      </c>
      <c r="C30" s="140">
        <v>21</v>
      </c>
      <c r="D30" s="150">
        <f t="shared" si="0"/>
        <v>8.171206225680934E-2</v>
      </c>
      <c r="E30" s="165">
        <v>0</v>
      </c>
      <c r="F30" s="141">
        <f t="shared" si="1"/>
        <v>8.171206225680934E-2</v>
      </c>
      <c r="G30" s="141">
        <f t="shared" si="2"/>
        <v>0.73597276264591449</v>
      </c>
    </row>
    <row r="31" spans="1:7" x14ac:dyDescent="0.2">
      <c r="A31" s="140" t="s">
        <v>65</v>
      </c>
      <c r="B31" s="140">
        <v>10</v>
      </c>
      <c r="C31" s="140">
        <v>23</v>
      </c>
      <c r="D31" s="150">
        <f>C31/$C$34</f>
        <v>8.9494163424124515E-2</v>
      </c>
      <c r="E31" s="165">
        <v>5.0000000000000001E-3</v>
      </c>
      <c r="F31" s="141">
        <f t="shared" si="1"/>
        <v>9.4494163424124519E-2</v>
      </c>
      <c r="G31" s="141">
        <f t="shared" si="2"/>
        <v>0.83046692607003902</v>
      </c>
    </row>
    <row r="32" spans="1:7" x14ac:dyDescent="0.2">
      <c r="A32" s="140" t="s">
        <v>66</v>
      </c>
      <c r="B32" s="140">
        <v>11</v>
      </c>
      <c r="C32" s="140">
        <v>21</v>
      </c>
      <c r="D32" s="150">
        <f>C32/$C$34</f>
        <v>8.171206225680934E-2</v>
      </c>
      <c r="E32" s="165">
        <v>5.0000000000000001E-3</v>
      </c>
      <c r="F32" s="141">
        <f t="shared" si="1"/>
        <v>8.6712062256809344E-2</v>
      </c>
      <c r="G32" s="141">
        <f t="shared" si="2"/>
        <v>0.91717898832684841</v>
      </c>
    </row>
    <row r="33" spans="1:7" x14ac:dyDescent="0.2">
      <c r="A33" s="140" t="s">
        <v>67</v>
      </c>
      <c r="B33" s="140">
        <v>12</v>
      </c>
      <c r="C33" s="142">
        <v>20</v>
      </c>
      <c r="D33" s="149">
        <f>C33/$C$34</f>
        <v>7.7821011673151752E-2</v>
      </c>
      <c r="E33" s="166">
        <v>5.0000000000000001E-3</v>
      </c>
      <c r="F33" s="143">
        <f t="shared" si="1"/>
        <v>8.2821011673151756E-2</v>
      </c>
      <c r="G33" s="143">
        <f t="shared" si="2"/>
        <v>1.0000000000000002</v>
      </c>
    </row>
    <row r="34" spans="1:7" ht="13.5" thickBot="1" x14ac:dyDescent="0.25">
      <c r="A34" s="140"/>
      <c r="B34" s="140"/>
      <c r="C34" s="140">
        <f>SUM(C22:C33)</f>
        <v>257</v>
      </c>
      <c r="D34" s="144">
        <f>SUM(D22:D33)</f>
        <v>1.0000000000000002</v>
      </c>
      <c r="E34" s="145">
        <f>SUM(E22:E33)</f>
        <v>0</v>
      </c>
      <c r="F34" s="144">
        <f>SUM(F22:F33)</f>
        <v>1.0000000000000002</v>
      </c>
      <c r="G34" s="141">
        <f>G33-F34</f>
        <v>0</v>
      </c>
    </row>
    <row r="35" spans="1:7" x14ac:dyDescent="0.2">
      <c r="A35" s="138"/>
      <c r="B35" s="140"/>
      <c r="C35" s="140"/>
      <c r="D35" s="140"/>
      <c r="E35" s="154" t="s">
        <v>68</v>
      </c>
      <c r="F35" s="140"/>
      <c r="G35" s="140"/>
    </row>
    <row r="36" spans="1:7" x14ac:dyDescent="0.2">
      <c r="A36" s="140" t="s">
        <v>31</v>
      </c>
      <c r="B36" s="140"/>
      <c r="C36" s="140"/>
      <c r="D36" s="140"/>
      <c r="E36" s="140"/>
      <c r="F36" s="140"/>
      <c r="G36" s="140"/>
    </row>
    <row r="37" spans="1:7" x14ac:dyDescent="0.2">
      <c r="A37" s="140"/>
      <c r="B37" s="140"/>
      <c r="C37" s="140"/>
      <c r="D37" s="140"/>
      <c r="E37" s="140"/>
      <c r="F37" s="140"/>
      <c r="G37" s="140"/>
    </row>
    <row r="38" spans="1:7" x14ac:dyDescent="0.2">
      <c r="A38" s="138" t="s">
        <v>33</v>
      </c>
      <c r="B38" s="140"/>
      <c r="C38" s="140"/>
      <c r="D38" s="140"/>
      <c r="E38" s="140"/>
      <c r="F38" s="140"/>
      <c r="G38" s="140"/>
    </row>
    <row r="39" spans="1:7" x14ac:dyDescent="0.2">
      <c r="A39" s="138"/>
      <c r="B39" s="140"/>
      <c r="C39" s="140"/>
      <c r="D39" s="140"/>
      <c r="E39" s="140"/>
      <c r="F39" s="140"/>
      <c r="G39" s="140"/>
    </row>
    <row r="40" spans="1:7" x14ac:dyDescent="0.2">
      <c r="A40" s="138" t="s">
        <v>35</v>
      </c>
      <c r="B40" s="140"/>
      <c r="C40" s="140"/>
      <c r="D40" s="140"/>
      <c r="E40" s="140"/>
      <c r="F40" s="140"/>
      <c r="G40" s="140"/>
    </row>
    <row r="41" spans="1:7" ht="15" x14ac:dyDescent="0.2">
      <c r="A41" s="146"/>
      <c r="B41" s="140"/>
      <c r="C41" s="140"/>
      <c r="D41" s="140"/>
      <c r="E41" s="140"/>
      <c r="F41" s="140"/>
      <c r="G41" s="140"/>
    </row>
    <row r="42" spans="1:7" ht="15" x14ac:dyDescent="0.2">
      <c r="A42" s="146"/>
      <c r="B42" s="140"/>
      <c r="C42" s="140"/>
      <c r="D42" s="140"/>
      <c r="E42" s="140"/>
      <c r="F42" s="140"/>
      <c r="G42" s="140"/>
    </row>
    <row r="43" spans="1:7" ht="15" x14ac:dyDescent="0.2">
      <c r="A43" s="146"/>
      <c r="B43" s="140"/>
      <c r="C43" s="140"/>
      <c r="D43" s="140"/>
      <c r="E43" s="140"/>
      <c r="F43" s="140"/>
      <c r="G43" s="140"/>
    </row>
    <row r="44" spans="1:7" ht="15" x14ac:dyDescent="0.2">
      <c r="A44" s="146"/>
      <c r="B44" s="140"/>
      <c r="C44" s="140"/>
      <c r="D44" s="140"/>
      <c r="E44" s="140"/>
      <c r="F44" s="140"/>
      <c r="G44" s="140"/>
    </row>
    <row r="45" spans="1:7" ht="15" x14ac:dyDescent="0.2">
      <c r="A45" s="146"/>
      <c r="B45" s="140"/>
      <c r="C45" s="140"/>
      <c r="D45" s="140"/>
      <c r="E45" s="140"/>
      <c r="F45" s="140"/>
      <c r="G45" s="140"/>
    </row>
    <row r="46" spans="1:7" ht="15" x14ac:dyDescent="0.2">
      <c r="A46" s="146"/>
      <c r="B46" s="140"/>
      <c r="C46" s="140"/>
      <c r="D46" s="140"/>
      <c r="E46" s="140"/>
      <c r="F46" s="140"/>
      <c r="G46" s="140"/>
    </row>
  </sheetData>
  <sheetProtection algorithmName="SHA-512" hashValue="Hn58j9qdeujP6jXK9H+exvrUB06n0w4hEQDD+tRP3qPjfxUpUXe0t+OwZxRMMsOl5wSvQT21V727nAmwAmrHoQ==" saltValue="3I1D3ax5iBQWMsSf2xJ3YQ==" spinCount="100000" sheet="1" objects="1" scenarios="1" selectLockedCells="1"/>
  <mergeCells count="8">
    <mergeCell ref="C21:D21"/>
    <mergeCell ref="B4:C4"/>
    <mergeCell ref="A8:B8"/>
    <mergeCell ref="A10:B10"/>
    <mergeCell ref="A12:B12"/>
    <mergeCell ref="A14:B14"/>
    <mergeCell ref="A16:B16"/>
    <mergeCell ref="A18:B18"/>
  </mergeCells>
  <pageMargins left="0.31496062992125984" right="0.31496062992125984" top="0.74803149606299213" bottom="0.74803149606299213" header="0.31496062992125984" footer="0.31496062992125984"/>
  <pageSetup paperSize="9" scale="95" orientation="portrait" verticalDpi="0" r:id="rId1"/>
  <customProperties>
    <customPr name="OrphanNamesChecked" r:id="rId2"/>
  </customProperties>
  <ignoredErrors>
    <ignoredError sqref="F12" unlockedFormula="1"/>
  </ignoredError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85229-2662-4D16-B29C-76F99E6AFEB6}">
  <sheetPr>
    <tabColor theme="9" tint="0.79998168889431442"/>
    <pageSetUpPr fitToPage="1"/>
  </sheetPr>
  <dimension ref="A1:AJ1006"/>
  <sheetViews>
    <sheetView showGridLines="0" zoomScaleNormal="100" workbookViewId="0">
      <pane ySplit="6" topLeftCell="A7" activePane="bottomLeft" state="frozen"/>
      <selection pane="bottomLeft" activeCell="B7" sqref="B7"/>
    </sheetView>
  </sheetViews>
  <sheetFormatPr defaultColWidth="11.33203125" defaultRowHeight="15" customHeight="1" outlineLevelRow="1" outlineLevelCol="1" x14ac:dyDescent="0.2"/>
  <cols>
    <col min="1" max="1" width="2.6640625" customWidth="1"/>
    <col min="2" max="2" width="30.6640625" customWidth="1"/>
    <col min="3" max="3" width="18.33203125" customWidth="1" outlineLevel="1"/>
    <col min="4" max="4" width="7" customWidth="1" outlineLevel="1"/>
    <col min="5" max="5" width="12.33203125" customWidth="1" outlineLevel="1"/>
    <col min="6" max="6" width="9.33203125" customWidth="1" outlineLevel="1"/>
    <col min="7" max="7" width="9" customWidth="1" outlineLevel="1"/>
    <col min="8" max="8" width="12.6640625" customWidth="1" outlineLevel="1"/>
    <col min="9" max="9" width="9.5546875" customWidth="1" outlineLevel="1"/>
    <col min="10" max="10" width="9" customWidth="1" outlineLevel="1"/>
    <col min="11" max="11" width="8.88671875" customWidth="1" outlineLevel="1"/>
    <col min="12" max="12" width="7.6640625" customWidth="1" outlineLevel="1"/>
    <col min="13" max="13" width="12.6640625" customWidth="1" outlineLevel="1"/>
    <col min="14" max="14" width="8.33203125" customWidth="1" outlineLevel="1"/>
    <col min="15" max="15" width="8.88671875" customWidth="1"/>
    <col min="16" max="16" width="8.6640625" customWidth="1" outlineLevel="1"/>
    <col min="17" max="17" width="9.5546875" customWidth="1" outlineLevel="1"/>
    <col min="18" max="18" width="11" customWidth="1" outlineLevel="1"/>
    <col min="19" max="19" width="11.33203125" customWidth="1"/>
    <col min="20" max="20" width="10.5546875" customWidth="1"/>
    <col min="21" max="21" width="9.88671875" customWidth="1"/>
    <col min="22" max="22" width="9" customWidth="1"/>
    <col min="23" max="23" width="9.33203125" customWidth="1"/>
    <col min="24" max="24" width="12.33203125" customWidth="1"/>
    <col min="25" max="25" width="12.77734375" customWidth="1"/>
    <col min="26" max="26" width="10.33203125" customWidth="1"/>
    <col min="27" max="27" width="8.88671875" customWidth="1"/>
    <col min="28" max="34" width="11.5546875" customWidth="1" outlineLevel="1"/>
    <col min="35" max="35" width="25.44140625" customWidth="1"/>
  </cols>
  <sheetData>
    <row r="1" spans="1:36" ht="90" customHeight="1" thickBot="1" x14ac:dyDescent="0.3">
      <c r="A1" s="102"/>
      <c r="B1" s="272" t="str">
        <f>"Analyse potentiële omzet
Periode: "&amp;Y4&amp;"
"&amp;Uitgangspunten!B4&amp;""</f>
        <v>Analyse potentiële omzet
Periode: Januari
Fysio X</v>
      </c>
      <c r="C1" s="167"/>
      <c r="D1" s="167"/>
      <c r="E1" s="168" t="str">
        <f>Uitgangspunten!B4</f>
        <v>Fysio X</v>
      </c>
      <c r="F1" s="169"/>
      <c r="G1" s="167"/>
      <c r="H1" s="167"/>
      <c r="I1" s="167"/>
      <c r="J1" s="169"/>
      <c r="K1" s="170"/>
      <c r="L1" s="171"/>
      <c r="M1" s="172"/>
      <c r="N1" s="1"/>
      <c r="O1" s="173"/>
      <c r="AA1" s="1"/>
      <c r="AB1" s="1"/>
      <c r="AC1" s="1"/>
      <c r="AD1" s="1"/>
      <c r="AE1" s="1"/>
      <c r="AF1" s="1"/>
      <c r="AG1" s="174"/>
      <c r="AH1" s="1"/>
    </row>
    <row r="2" spans="1:36" ht="20.25" thickBot="1" x14ac:dyDescent="0.3">
      <c r="A2" s="102"/>
      <c r="B2" s="273"/>
      <c r="C2" s="175"/>
      <c r="D2" s="175"/>
      <c r="E2" s="176"/>
      <c r="F2" s="177"/>
      <c r="G2" s="175"/>
      <c r="H2" s="175"/>
      <c r="I2" s="175"/>
      <c r="J2" s="177"/>
      <c r="K2" s="170"/>
      <c r="L2" s="171"/>
      <c r="M2" s="172"/>
      <c r="N2" s="1"/>
      <c r="O2" s="173"/>
      <c r="X2" s="178" t="s">
        <v>69</v>
      </c>
      <c r="Y2" s="274" t="s">
        <v>56</v>
      </c>
      <c r="AA2" s="1"/>
      <c r="AB2" s="1"/>
      <c r="AC2" s="1"/>
      <c r="AD2" s="1"/>
      <c r="AE2" s="1"/>
      <c r="AF2" s="1"/>
      <c r="AG2" s="174"/>
      <c r="AH2" s="1"/>
    </row>
    <row r="3" spans="1:36" ht="45" customHeight="1" thickTop="1" x14ac:dyDescent="0.25">
      <c r="A3" s="6"/>
      <c r="B3" s="27" t="s">
        <v>70</v>
      </c>
      <c r="C3" s="31" t="s">
        <v>71</v>
      </c>
      <c r="D3" s="31" t="s">
        <v>72</v>
      </c>
      <c r="E3" s="31" t="s">
        <v>73</v>
      </c>
      <c r="F3" s="31" t="s">
        <v>74</v>
      </c>
      <c r="G3" s="31" t="s">
        <v>75</v>
      </c>
      <c r="H3" s="31" t="s">
        <v>76</v>
      </c>
      <c r="I3" s="31" t="s">
        <v>77</v>
      </c>
      <c r="J3" s="31" t="s">
        <v>78</v>
      </c>
      <c r="K3" s="31" t="s">
        <v>79</v>
      </c>
      <c r="L3" s="31" t="s">
        <v>80</v>
      </c>
      <c r="M3" s="31" t="s">
        <v>81</v>
      </c>
      <c r="N3" s="32" t="s">
        <v>82</v>
      </c>
      <c r="O3" s="31" t="s">
        <v>83</v>
      </c>
      <c r="P3" s="31" t="s">
        <v>84</v>
      </c>
      <c r="Q3" s="31" t="s">
        <v>85</v>
      </c>
      <c r="R3" s="31" t="s">
        <v>86</v>
      </c>
      <c r="S3" s="33" t="s">
        <v>87</v>
      </c>
      <c r="T3" s="33" t="s">
        <v>88</v>
      </c>
      <c r="U3" s="33" t="s">
        <v>175</v>
      </c>
      <c r="V3" s="33" t="s">
        <v>174</v>
      </c>
      <c r="W3" s="33" t="s">
        <v>89</v>
      </c>
      <c r="X3" s="179" t="s">
        <v>176</v>
      </c>
      <c r="Y3" s="271" t="s">
        <v>90</v>
      </c>
      <c r="Z3" s="33" t="s">
        <v>177</v>
      </c>
      <c r="AA3" s="33" t="s">
        <v>91</v>
      </c>
      <c r="AB3" s="40" t="s">
        <v>92</v>
      </c>
      <c r="AC3" s="180" t="s">
        <v>93</v>
      </c>
      <c r="AD3" s="39" t="s">
        <v>94</v>
      </c>
      <c r="AE3" s="28" t="s">
        <v>95</v>
      </c>
      <c r="AF3" s="28" t="s">
        <v>96</v>
      </c>
      <c r="AG3" s="48" t="s">
        <v>97</v>
      </c>
      <c r="AH3" s="39" t="s">
        <v>98</v>
      </c>
      <c r="AI3" s="28" t="s">
        <v>99</v>
      </c>
      <c r="AJ3" s="6"/>
    </row>
    <row r="4" spans="1:36" ht="15.75" customHeight="1" x14ac:dyDescent="0.25">
      <c r="A4" s="1"/>
      <c r="B4" s="23" t="s">
        <v>38</v>
      </c>
      <c r="C4" s="24"/>
      <c r="D4" s="60">
        <v>12</v>
      </c>
      <c r="E4" s="24"/>
      <c r="F4" s="24"/>
      <c r="G4" s="60">
        <f>Uitgangspunten!D8</f>
        <v>40</v>
      </c>
      <c r="H4" s="24"/>
      <c r="I4" s="24"/>
      <c r="J4" s="60">
        <f>Uitgangspunten!D10</f>
        <v>52</v>
      </c>
      <c r="K4" s="61">
        <f>Uitgangspunten!F12</f>
        <v>200</v>
      </c>
      <c r="L4" s="60">
        <f>Uitgangspunten!F14</f>
        <v>40</v>
      </c>
      <c r="M4" s="24"/>
      <c r="N4" s="62">
        <f>Uitgangspunten!D16</f>
        <v>0.03</v>
      </c>
      <c r="O4" s="25"/>
      <c r="P4" s="25"/>
      <c r="Q4" s="24"/>
      <c r="R4" s="24"/>
      <c r="S4" s="23"/>
      <c r="T4" s="23"/>
      <c r="U4" s="24"/>
      <c r="V4" s="24"/>
      <c r="W4" s="23"/>
      <c r="X4" s="181"/>
      <c r="Y4" s="74" t="str">
        <f>Y2</f>
        <v>Januari</v>
      </c>
      <c r="Z4" s="36" t="str">
        <f>Y4</f>
        <v>Januari</v>
      </c>
      <c r="AA4" s="23"/>
      <c r="AB4" s="46" t="str">
        <f>Y4</f>
        <v>Januari</v>
      </c>
      <c r="AC4" s="46"/>
      <c r="AD4" s="46"/>
      <c r="AE4" s="46"/>
      <c r="AF4" s="47"/>
      <c r="AG4" s="47"/>
      <c r="AH4" s="47"/>
      <c r="AI4" s="26"/>
      <c r="AJ4" s="1"/>
    </row>
    <row r="5" spans="1:36" s="168" customFormat="1" ht="15.75" customHeight="1" x14ac:dyDescent="0.25">
      <c r="A5" s="1"/>
    </row>
    <row r="6" spans="1:36" ht="15.75" customHeight="1" thickBot="1" x14ac:dyDescent="0.3">
      <c r="B6" s="114" t="s">
        <v>100</v>
      </c>
      <c r="C6" s="7"/>
      <c r="D6" s="7"/>
      <c r="E6" s="7"/>
      <c r="F6" s="192">
        <f>SUM(F7:F37)</f>
        <v>0</v>
      </c>
      <c r="G6" s="8"/>
      <c r="H6" s="7"/>
      <c r="I6" s="193">
        <f t="shared" ref="I6:O6" si="0">SUM(I7:I37)</f>
        <v>0</v>
      </c>
      <c r="J6" s="193">
        <f t="shared" si="0"/>
        <v>0</v>
      </c>
      <c r="K6" s="193">
        <f t="shared" si="0"/>
        <v>0</v>
      </c>
      <c r="L6" s="193">
        <f t="shared" si="0"/>
        <v>0</v>
      </c>
      <c r="M6" s="193">
        <f t="shared" si="0"/>
        <v>0</v>
      </c>
      <c r="N6" s="193">
        <f t="shared" si="0"/>
        <v>0</v>
      </c>
      <c r="O6" s="193">
        <f t="shared" si="0"/>
        <v>0</v>
      </c>
      <c r="P6" s="10"/>
      <c r="Q6" s="11">
        <f>SUM(Q7:Q37)</f>
        <v>0</v>
      </c>
      <c r="R6" s="10"/>
      <c r="S6" s="115">
        <f>SUM(S7:S37)</f>
        <v>0</v>
      </c>
      <c r="T6" s="116"/>
      <c r="U6" s="117">
        <f t="shared" ref="U6:AB6" si="1">SUM(U7:U37)</f>
        <v>0</v>
      </c>
      <c r="V6" s="194">
        <f t="shared" si="1"/>
        <v>0</v>
      </c>
      <c r="W6" s="195">
        <f t="shared" si="1"/>
        <v>0</v>
      </c>
      <c r="X6" s="196">
        <f t="shared" si="1"/>
        <v>0</v>
      </c>
      <c r="Y6" s="76">
        <f>SUM(Y7:Y37)</f>
        <v>0</v>
      </c>
      <c r="Z6" s="117">
        <f t="shared" si="1"/>
        <v>0</v>
      </c>
      <c r="AA6" s="117">
        <f t="shared" si="1"/>
        <v>0</v>
      </c>
      <c r="AB6" s="117">
        <f t="shared" si="1"/>
        <v>0</v>
      </c>
      <c r="AC6" s="117"/>
      <c r="AD6" s="117"/>
      <c r="AE6" s="117">
        <f>SUM(AE7:AE37)</f>
        <v>0</v>
      </c>
      <c r="AF6" s="276">
        <f>SUM(AF7:AF37)</f>
        <v>0</v>
      </c>
      <c r="AG6" s="276"/>
      <c r="AH6" s="276"/>
      <c r="AI6" s="1"/>
    </row>
    <row r="7" spans="1:36" ht="15.75" customHeight="1" thickTop="1" x14ac:dyDescent="0.25">
      <c r="A7" s="1">
        <v>1</v>
      </c>
      <c r="B7" s="204"/>
      <c r="C7" s="202"/>
      <c r="D7" s="204"/>
      <c r="E7" s="202"/>
      <c r="F7" s="203">
        <v>0</v>
      </c>
      <c r="G7" s="56">
        <f>F7/$G$4</f>
        <v>0</v>
      </c>
      <c r="H7" s="205"/>
      <c r="I7" s="206"/>
      <c r="J7" s="182">
        <f>(F7-I7)*$J$4/$D$4*IF(D7="",12,D7)</f>
        <v>0</v>
      </c>
      <c r="K7" s="182">
        <f>IF(E7="vast",G7*$K$4/$D$4*IF(D7="",12,D7),0)</f>
        <v>0</v>
      </c>
      <c r="L7" s="20">
        <f>IF(E7="Vast",G7*$L$4/$D$4*IF(D7="",12,D7),0)</f>
        <v>0</v>
      </c>
      <c r="M7" s="20">
        <f>J7-K7-L7</f>
        <v>0</v>
      </c>
      <c r="N7" s="20">
        <f>IF(E7="Vast",M7*-$N$4,0)</f>
        <v>0</v>
      </c>
      <c r="O7" s="20">
        <f>SUM(M7:N7)</f>
        <v>0</v>
      </c>
      <c r="P7" s="208"/>
      <c r="Q7" s="20">
        <f>O7*P7</f>
        <v>0</v>
      </c>
      <c r="R7" s="206"/>
      <c r="S7" s="21">
        <f>Q7*R7</f>
        <v>0</v>
      </c>
      <c r="T7" s="210"/>
      <c r="U7" s="183">
        <f>S7*T7</f>
        <v>0</v>
      </c>
      <c r="V7" s="212"/>
      <c r="W7" s="35">
        <f>V7*R7*T7</f>
        <v>0</v>
      </c>
      <c r="X7" s="184">
        <f>U7+W7</f>
        <v>0</v>
      </c>
      <c r="Y7" s="75">
        <f>IF((VLOOKUP($Y$4,data!$A$32:$G$43,7,FALSE))*X7/IF(D7="",$D$4,D7)*12&gt;X7,X7,(VLOOKUP($Y$4,data!$A$32:$G$43,7,FALSE))*X7/IF(D7="",$D$4,D7)*12)</f>
        <v>0</v>
      </c>
      <c r="Z7" s="185">
        <f>IF(B7=0,0,(VLOOKUP(B7,'Omzet per therapeut'!$B$7:$Z$36,(VLOOKUP($Z$4,data!$A$51:$B$62,2,FALSE)),FALSE)))</f>
        <v>0</v>
      </c>
      <c r="AA7" s="183">
        <f>Z7-Y7</f>
        <v>0</v>
      </c>
      <c r="AB7" s="186">
        <f>IF(B7=0,0,(VLOOKUP(B7,'WG lasten per therapeut'!$B$7:$Z$57,(VLOOKUP($AB$4,data!$A$51:$B$62,2,FALSE)),FALSE)))</f>
        <v>0</v>
      </c>
      <c r="AC7" s="214"/>
      <c r="AD7" s="186">
        <f>SUM(AB7:AC7)</f>
        <v>0</v>
      </c>
      <c r="AE7" s="187">
        <f t="shared" ref="AE7:AE12" si="2">Y7-AD7</f>
        <v>0</v>
      </c>
      <c r="AF7" s="188">
        <f t="shared" ref="AF7:AF12" si="3">Z7-AD7</f>
        <v>0</v>
      </c>
      <c r="AG7" s="189" t="str">
        <f t="shared" ref="AG7:AG12" si="4">IF(Y7&gt;0,AD7/Y7," ")</f>
        <v xml:space="preserve"> </v>
      </c>
      <c r="AH7" s="190" t="str">
        <f t="shared" ref="AH7:AH12" si="5">IF(Z7&gt;0,AD7/Z7," ")</f>
        <v xml:space="preserve"> </v>
      </c>
      <c r="AI7" s="216"/>
    </row>
    <row r="8" spans="1:36" ht="15.75" customHeight="1" x14ac:dyDescent="0.25">
      <c r="A8" s="1">
        <v>2</v>
      </c>
      <c r="B8" s="204"/>
      <c r="C8" s="202"/>
      <c r="D8" s="204"/>
      <c r="E8" s="202"/>
      <c r="F8" s="203">
        <v>0</v>
      </c>
      <c r="G8" s="56">
        <f t="shared" ref="G8:G36" si="6">F8/$G$4</f>
        <v>0</v>
      </c>
      <c r="H8" s="205"/>
      <c r="I8" s="206"/>
      <c r="J8" s="182">
        <f t="shared" ref="J8:J36" si="7">(F8-I8)*$J$4/$D$4*IF(D8="",12,D8)</f>
        <v>0</v>
      </c>
      <c r="K8" s="182">
        <f t="shared" ref="K8:K36" si="8">IF(E8="vast",G8*$K$4/$D$4*IF(D8="",12,D8),0)</f>
        <v>0</v>
      </c>
      <c r="L8" s="20">
        <f t="shared" ref="L8:L36" si="9">IF(E8="Vast",G8*$L$4/$D$4*IF(D8="",12,D8),0)</f>
        <v>0</v>
      </c>
      <c r="M8" s="20">
        <f t="shared" ref="M8:M36" si="10">J8-K8-L8</f>
        <v>0</v>
      </c>
      <c r="N8" s="20">
        <f t="shared" ref="N8:N36" si="11">IF(E8="Vast",M8*-$N$4,0)</f>
        <v>0</v>
      </c>
      <c r="O8" s="20">
        <f t="shared" ref="O8:O36" si="12">SUM(M8:N8)</f>
        <v>0</v>
      </c>
      <c r="P8" s="208"/>
      <c r="Q8" s="20">
        <f t="shared" ref="Q8:Q13" si="13">O8*P8</f>
        <v>0</v>
      </c>
      <c r="R8" s="206"/>
      <c r="S8" s="21">
        <f t="shared" ref="S8:S36" si="14">Q8*R8</f>
        <v>0</v>
      </c>
      <c r="T8" s="210"/>
      <c r="U8" s="183">
        <f t="shared" ref="U8:U36" si="15">S8*T8</f>
        <v>0</v>
      </c>
      <c r="V8" s="212"/>
      <c r="W8" s="35">
        <f t="shared" ref="W8:W36" si="16">V8*R8*T8</f>
        <v>0</v>
      </c>
      <c r="X8" s="184">
        <f t="shared" ref="X8:X36" si="17">U8+W8</f>
        <v>0</v>
      </c>
      <c r="Y8" s="75">
        <f>IF((VLOOKUP($Y$4,data!$A$32:$G$43,7,FALSE))*X8/IF(D8="",$D$4,D8)*12&gt;X8,X8,(VLOOKUP($Y$4,data!$A$32:$G$43,7,FALSE))*X8/IF(D8="",$D$4,D8)*12)</f>
        <v>0</v>
      </c>
      <c r="Z8" s="185">
        <f>IF(B8=0,0,(VLOOKUP(B8,'Omzet per therapeut'!$B$7:$Z$36,(VLOOKUP($Z$4,data!$A$51:$B$62,2,FALSE)),FALSE)))</f>
        <v>0</v>
      </c>
      <c r="AA8" s="183">
        <f t="shared" ref="AA8:AA13" si="18">Z8-Y8</f>
        <v>0</v>
      </c>
      <c r="AB8" s="186">
        <f>IF(B8=0,0,(VLOOKUP(B8,'WG lasten per therapeut'!$B$7:$Z$57,(VLOOKUP($AB$4,data!$A$51:$B$62,2,FALSE)),FALSE)))</f>
        <v>0</v>
      </c>
      <c r="AC8" s="214"/>
      <c r="AD8" s="186">
        <f t="shared" ref="AD8:AD36" si="19">SUM(AB8:AC8)</f>
        <v>0</v>
      </c>
      <c r="AE8" s="187">
        <f t="shared" si="2"/>
        <v>0</v>
      </c>
      <c r="AF8" s="188">
        <f t="shared" si="3"/>
        <v>0</v>
      </c>
      <c r="AG8" s="189" t="str">
        <f t="shared" si="4"/>
        <v xml:space="preserve"> </v>
      </c>
      <c r="AH8" s="190" t="str">
        <f t="shared" si="5"/>
        <v xml:space="preserve"> </v>
      </c>
      <c r="AI8" s="216"/>
    </row>
    <row r="9" spans="1:36" ht="15.75" customHeight="1" x14ac:dyDescent="0.25">
      <c r="A9" s="1">
        <v>3</v>
      </c>
      <c r="B9" s="204"/>
      <c r="C9" s="202"/>
      <c r="D9" s="204"/>
      <c r="E9" s="202"/>
      <c r="F9" s="203">
        <v>0</v>
      </c>
      <c r="G9" s="56">
        <f t="shared" si="6"/>
        <v>0</v>
      </c>
      <c r="H9" s="205"/>
      <c r="I9" s="206"/>
      <c r="J9" s="182">
        <f t="shared" si="7"/>
        <v>0</v>
      </c>
      <c r="K9" s="182">
        <f t="shared" si="8"/>
        <v>0</v>
      </c>
      <c r="L9" s="20">
        <f t="shared" si="9"/>
        <v>0</v>
      </c>
      <c r="M9" s="20">
        <f t="shared" si="10"/>
        <v>0</v>
      </c>
      <c r="N9" s="20">
        <f t="shared" si="11"/>
        <v>0</v>
      </c>
      <c r="O9" s="20">
        <f t="shared" si="12"/>
        <v>0</v>
      </c>
      <c r="P9" s="208"/>
      <c r="Q9" s="20">
        <f t="shared" si="13"/>
        <v>0</v>
      </c>
      <c r="R9" s="206"/>
      <c r="S9" s="21">
        <f t="shared" si="14"/>
        <v>0</v>
      </c>
      <c r="T9" s="210"/>
      <c r="U9" s="183">
        <f t="shared" si="15"/>
        <v>0</v>
      </c>
      <c r="V9" s="212"/>
      <c r="W9" s="35">
        <f t="shared" si="16"/>
        <v>0</v>
      </c>
      <c r="X9" s="184">
        <f t="shared" si="17"/>
        <v>0</v>
      </c>
      <c r="Y9" s="75">
        <f>IF((VLOOKUP($Y$4,data!$A$32:$G$43,7,FALSE))*X9/IF(D9="",$D$4,D9)*12&gt;X9,X9,(VLOOKUP($Y$4,data!$A$32:$G$43,7,FALSE))*X9/IF(D9="",$D$4,D9)*12)</f>
        <v>0</v>
      </c>
      <c r="Z9" s="185">
        <f>IF(B9=0,0,(VLOOKUP(B9,'Omzet per therapeut'!$B$7:$Z$36,(VLOOKUP($Z$4,data!$A$51:$B$62,2,FALSE)),FALSE)))</f>
        <v>0</v>
      </c>
      <c r="AA9" s="183">
        <f t="shared" si="18"/>
        <v>0</v>
      </c>
      <c r="AB9" s="186">
        <f>IF(B9=0,0,(VLOOKUP(B9,'WG lasten per therapeut'!$B$7:$Z$57,(VLOOKUP($AB$4,data!$A$51:$B$62,2,FALSE)),FALSE)))</f>
        <v>0</v>
      </c>
      <c r="AC9" s="214"/>
      <c r="AD9" s="186">
        <f t="shared" si="19"/>
        <v>0</v>
      </c>
      <c r="AE9" s="187">
        <f t="shared" si="2"/>
        <v>0</v>
      </c>
      <c r="AF9" s="188">
        <f t="shared" si="3"/>
        <v>0</v>
      </c>
      <c r="AG9" s="189" t="str">
        <f t="shared" si="4"/>
        <v xml:space="preserve"> </v>
      </c>
      <c r="AH9" s="190" t="str">
        <f t="shared" si="5"/>
        <v xml:space="preserve"> </v>
      </c>
      <c r="AI9" s="216"/>
    </row>
    <row r="10" spans="1:36" ht="15.75" customHeight="1" x14ac:dyDescent="0.25">
      <c r="A10" s="1">
        <v>4</v>
      </c>
      <c r="B10" s="204"/>
      <c r="C10" s="202"/>
      <c r="D10" s="204"/>
      <c r="E10" s="202"/>
      <c r="F10" s="203">
        <v>0</v>
      </c>
      <c r="G10" s="56">
        <f t="shared" si="6"/>
        <v>0</v>
      </c>
      <c r="H10" s="205"/>
      <c r="I10" s="206"/>
      <c r="J10" s="182">
        <f t="shared" si="7"/>
        <v>0</v>
      </c>
      <c r="K10" s="182">
        <f t="shared" si="8"/>
        <v>0</v>
      </c>
      <c r="L10" s="20">
        <f t="shared" si="9"/>
        <v>0</v>
      </c>
      <c r="M10" s="20">
        <f t="shared" si="10"/>
        <v>0</v>
      </c>
      <c r="N10" s="20">
        <f t="shared" si="11"/>
        <v>0</v>
      </c>
      <c r="O10" s="20">
        <f t="shared" si="12"/>
        <v>0</v>
      </c>
      <c r="P10" s="208"/>
      <c r="Q10" s="20">
        <f t="shared" si="13"/>
        <v>0</v>
      </c>
      <c r="R10" s="206"/>
      <c r="S10" s="21">
        <f t="shared" si="14"/>
        <v>0</v>
      </c>
      <c r="T10" s="210"/>
      <c r="U10" s="183">
        <f t="shared" si="15"/>
        <v>0</v>
      </c>
      <c r="V10" s="212"/>
      <c r="W10" s="35">
        <f t="shared" si="16"/>
        <v>0</v>
      </c>
      <c r="X10" s="184">
        <f t="shared" si="17"/>
        <v>0</v>
      </c>
      <c r="Y10" s="75">
        <f>IF((VLOOKUP($Y$4,data!$A$32:$G$43,7,FALSE))*X10/IF(D10="",$D$4,D10)*12&gt;X10,X10,(VLOOKUP($Y$4,data!$A$32:$G$43,7,FALSE))*X10/IF(D10="",$D$4,D10)*12)</f>
        <v>0</v>
      </c>
      <c r="Z10" s="185">
        <f>IF(B10=0,0,(VLOOKUP(B10,'Omzet per therapeut'!$B$7:$Z$36,(VLOOKUP($Z$4,data!$A$51:$B$62,2,FALSE)),FALSE)))</f>
        <v>0</v>
      </c>
      <c r="AA10" s="183">
        <f t="shared" si="18"/>
        <v>0</v>
      </c>
      <c r="AB10" s="186">
        <f>IF(B10=0,0,(VLOOKUP(B10,'WG lasten per therapeut'!$B$7:$Z$57,(VLOOKUP($AB$4,data!$A$51:$B$62,2,FALSE)),FALSE)))</f>
        <v>0</v>
      </c>
      <c r="AC10" s="214"/>
      <c r="AD10" s="186">
        <f t="shared" si="19"/>
        <v>0</v>
      </c>
      <c r="AE10" s="187">
        <f t="shared" si="2"/>
        <v>0</v>
      </c>
      <c r="AF10" s="188">
        <f t="shared" si="3"/>
        <v>0</v>
      </c>
      <c r="AG10" s="189" t="str">
        <f t="shared" si="4"/>
        <v xml:space="preserve"> </v>
      </c>
      <c r="AH10" s="190" t="str">
        <f t="shared" si="5"/>
        <v xml:space="preserve"> </v>
      </c>
      <c r="AI10" s="216"/>
    </row>
    <row r="11" spans="1:36" ht="15.75" customHeight="1" x14ac:dyDescent="0.25">
      <c r="A11" s="1">
        <v>5</v>
      </c>
      <c r="B11" s="204"/>
      <c r="C11" s="202"/>
      <c r="D11" s="204"/>
      <c r="E11" s="202"/>
      <c r="F11" s="203">
        <v>0</v>
      </c>
      <c r="G11" s="56">
        <f t="shared" si="6"/>
        <v>0</v>
      </c>
      <c r="H11" s="205"/>
      <c r="I11" s="206"/>
      <c r="J11" s="182">
        <f t="shared" si="7"/>
        <v>0</v>
      </c>
      <c r="K11" s="182">
        <f t="shared" si="8"/>
        <v>0</v>
      </c>
      <c r="L11" s="20">
        <f t="shared" si="9"/>
        <v>0</v>
      </c>
      <c r="M11" s="20">
        <f t="shared" si="10"/>
        <v>0</v>
      </c>
      <c r="N11" s="20">
        <f t="shared" si="11"/>
        <v>0</v>
      </c>
      <c r="O11" s="20">
        <f t="shared" si="12"/>
        <v>0</v>
      </c>
      <c r="P11" s="208"/>
      <c r="Q11" s="20">
        <f t="shared" si="13"/>
        <v>0</v>
      </c>
      <c r="R11" s="206"/>
      <c r="S11" s="21">
        <f t="shared" si="14"/>
        <v>0</v>
      </c>
      <c r="T11" s="210"/>
      <c r="U11" s="183">
        <f t="shared" si="15"/>
        <v>0</v>
      </c>
      <c r="V11" s="212"/>
      <c r="W11" s="35">
        <f t="shared" si="16"/>
        <v>0</v>
      </c>
      <c r="X11" s="184">
        <f t="shared" si="17"/>
        <v>0</v>
      </c>
      <c r="Y11" s="75">
        <f>IF((VLOOKUP($Y$4,data!$A$32:$G$43,7,FALSE))*X11/IF(D11="",$D$4,D11)*12&gt;X11,X11,(VLOOKUP($Y$4,data!$A$32:$G$43,7,FALSE))*X11/IF(D11="",$D$4,D11)*12)</f>
        <v>0</v>
      </c>
      <c r="Z11" s="185">
        <f>IF(B11=0,0,(VLOOKUP(B11,'Omzet per therapeut'!$B$7:$Z$36,(VLOOKUP($Z$4,data!$A$51:$B$62,2,FALSE)),FALSE)))</f>
        <v>0</v>
      </c>
      <c r="AA11" s="183">
        <f t="shared" si="18"/>
        <v>0</v>
      </c>
      <c r="AB11" s="186">
        <f>IF(B11=0,0,(VLOOKUP(B11,'WG lasten per therapeut'!$B$7:$Z$57,(VLOOKUP($AB$4,data!$A$51:$B$62,2,FALSE)),FALSE)))</f>
        <v>0</v>
      </c>
      <c r="AC11" s="214"/>
      <c r="AD11" s="186">
        <f t="shared" si="19"/>
        <v>0</v>
      </c>
      <c r="AE11" s="187">
        <f t="shared" si="2"/>
        <v>0</v>
      </c>
      <c r="AF11" s="188">
        <f t="shared" si="3"/>
        <v>0</v>
      </c>
      <c r="AG11" s="189" t="str">
        <f t="shared" si="4"/>
        <v xml:space="preserve"> </v>
      </c>
      <c r="AH11" s="190" t="str">
        <f t="shared" si="5"/>
        <v xml:space="preserve"> </v>
      </c>
      <c r="AI11" s="216"/>
    </row>
    <row r="12" spans="1:36" ht="15.75" customHeight="1" x14ac:dyDescent="0.25">
      <c r="A12" s="1">
        <v>6</v>
      </c>
      <c r="B12" s="204"/>
      <c r="C12" s="202"/>
      <c r="D12" s="204"/>
      <c r="E12" s="202"/>
      <c r="F12" s="203">
        <v>0</v>
      </c>
      <c r="G12" s="56">
        <f t="shared" si="6"/>
        <v>0</v>
      </c>
      <c r="H12" s="205"/>
      <c r="I12" s="206"/>
      <c r="J12" s="182">
        <f t="shared" si="7"/>
        <v>0</v>
      </c>
      <c r="K12" s="182">
        <f t="shared" si="8"/>
        <v>0</v>
      </c>
      <c r="L12" s="20">
        <f t="shared" si="9"/>
        <v>0</v>
      </c>
      <c r="M12" s="20">
        <f t="shared" si="10"/>
        <v>0</v>
      </c>
      <c r="N12" s="20">
        <f t="shared" si="11"/>
        <v>0</v>
      </c>
      <c r="O12" s="20">
        <f t="shared" si="12"/>
        <v>0</v>
      </c>
      <c r="P12" s="208"/>
      <c r="Q12" s="20">
        <f t="shared" si="13"/>
        <v>0</v>
      </c>
      <c r="R12" s="206"/>
      <c r="S12" s="21">
        <f t="shared" si="14"/>
        <v>0</v>
      </c>
      <c r="T12" s="210"/>
      <c r="U12" s="183">
        <f t="shared" si="15"/>
        <v>0</v>
      </c>
      <c r="V12" s="212"/>
      <c r="W12" s="35">
        <f t="shared" si="16"/>
        <v>0</v>
      </c>
      <c r="X12" s="184">
        <f t="shared" si="17"/>
        <v>0</v>
      </c>
      <c r="Y12" s="75">
        <f>IF((VLOOKUP($Y$4,data!$A$32:$G$43,7,FALSE))*X12/IF(D12="",$D$4,D12)*12&gt;X12,X12,(VLOOKUP($Y$4,data!$A$32:$G$43,7,FALSE))*X12/IF(D12="",$D$4,D12)*12)</f>
        <v>0</v>
      </c>
      <c r="Z12" s="185">
        <f>IF(B12=0,0,(VLOOKUP(B12,'Omzet per therapeut'!$B$7:$Z$36,(VLOOKUP($Z$4,data!$A$51:$B$62,2,FALSE)),FALSE)))</f>
        <v>0</v>
      </c>
      <c r="AA12" s="183">
        <f t="shared" si="18"/>
        <v>0</v>
      </c>
      <c r="AB12" s="186">
        <f>IF(B12=0,0,(VLOOKUP(B12,'WG lasten per therapeut'!$B$7:$Z$57,(VLOOKUP($AB$4,data!$A$51:$B$62,2,FALSE)),FALSE)))</f>
        <v>0</v>
      </c>
      <c r="AC12" s="214"/>
      <c r="AD12" s="186">
        <f t="shared" si="19"/>
        <v>0</v>
      </c>
      <c r="AE12" s="187">
        <f t="shared" si="2"/>
        <v>0</v>
      </c>
      <c r="AF12" s="188">
        <f t="shared" si="3"/>
        <v>0</v>
      </c>
      <c r="AG12" s="189" t="str">
        <f t="shared" si="4"/>
        <v xml:space="preserve"> </v>
      </c>
      <c r="AH12" s="190" t="str">
        <f t="shared" si="5"/>
        <v xml:space="preserve"> </v>
      </c>
      <c r="AI12" s="216"/>
    </row>
    <row r="13" spans="1:36" ht="15.75" customHeight="1" x14ac:dyDescent="0.25">
      <c r="A13" s="1">
        <v>7</v>
      </c>
      <c r="B13" s="204"/>
      <c r="C13" s="202"/>
      <c r="D13" s="204"/>
      <c r="E13" s="202"/>
      <c r="F13" s="203">
        <v>0</v>
      </c>
      <c r="G13" s="56">
        <f t="shared" si="6"/>
        <v>0</v>
      </c>
      <c r="H13" s="205"/>
      <c r="I13" s="206"/>
      <c r="J13" s="182">
        <f t="shared" si="7"/>
        <v>0</v>
      </c>
      <c r="K13" s="182">
        <f t="shared" si="8"/>
        <v>0</v>
      </c>
      <c r="L13" s="20">
        <f t="shared" si="9"/>
        <v>0</v>
      </c>
      <c r="M13" s="20">
        <f t="shared" si="10"/>
        <v>0</v>
      </c>
      <c r="N13" s="20">
        <f t="shared" si="11"/>
        <v>0</v>
      </c>
      <c r="O13" s="20">
        <f t="shared" si="12"/>
        <v>0</v>
      </c>
      <c r="P13" s="208"/>
      <c r="Q13" s="20">
        <f t="shared" si="13"/>
        <v>0</v>
      </c>
      <c r="R13" s="206"/>
      <c r="S13" s="21">
        <f t="shared" si="14"/>
        <v>0</v>
      </c>
      <c r="T13" s="210"/>
      <c r="U13" s="183">
        <f t="shared" si="15"/>
        <v>0</v>
      </c>
      <c r="V13" s="212"/>
      <c r="W13" s="35">
        <f t="shared" si="16"/>
        <v>0</v>
      </c>
      <c r="X13" s="184">
        <f t="shared" si="17"/>
        <v>0</v>
      </c>
      <c r="Y13" s="75">
        <f>IF((VLOOKUP($Y$4,data!$A$32:$G$43,7,FALSE))*X13/IF(D13="",$D$4,D13)*12&gt;X13,X13,(VLOOKUP($Y$4,data!$A$32:$G$43,7,FALSE))*X13/IF(D13="",$D$4,D13)*12)</f>
        <v>0</v>
      </c>
      <c r="Z13" s="185">
        <f>IF(B13=0,0,(VLOOKUP(B13,'Omzet per therapeut'!$B$7:$Z$36,(VLOOKUP($Z$4,data!$A$51:$B$62,2,FALSE)),FALSE)))</f>
        <v>0</v>
      </c>
      <c r="AA13" s="183">
        <f t="shared" si="18"/>
        <v>0</v>
      </c>
      <c r="AB13" s="186">
        <f>IF(B13=0,0,(VLOOKUP(B13,'WG lasten per therapeut'!$B$7:$Z$57,(VLOOKUP($AB$4,data!$A$51:$B$62,2,FALSE)),FALSE)))</f>
        <v>0</v>
      </c>
      <c r="AC13" s="214"/>
      <c r="AD13" s="186">
        <f t="shared" si="19"/>
        <v>0</v>
      </c>
      <c r="AE13" s="187"/>
      <c r="AF13" s="188"/>
      <c r="AG13" s="189" t="str">
        <f t="shared" ref="AG13" si="20">IF(Y13&gt;0,AD13/Y13," ")</f>
        <v xml:space="preserve"> </v>
      </c>
      <c r="AH13" s="190" t="str">
        <f t="shared" ref="AH13" si="21">IF(Z13&gt;0,AD13/Z13," ")</f>
        <v xml:space="preserve"> </v>
      </c>
      <c r="AI13" s="216"/>
    </row>
    <row r="14" spans="1:36" ht="15.75" customHeight="1" x14ac:dyDescent="0.25">
      <c r="A14" s="1">
        <v>8</v>
      </c>
      <c r="B14" s="204"/>
      <c r="C14" s="202"/>
      <c r="D14" s="204"/>
      <c r="E14" s="202"/>
      <c r="F14" s="203">
        <v>0</v>
      </c>
      <c r="G14" s="56">
        <f t="shared" si="6"/>
        <v>0</v>
      </c>
      <c r="H14" s="205"/>
      <c r="I14" s="207"/>
      <c r="J14" s="182">
        <f t="shared" si="7"/>
        <v>0</v>
      </c>
      <c r="K14" s="182">
        <f t="shared" si="8"/>
        <v>0</v>
      </c>
      <c r="L14" s="20">
        <f t="shared" si="9"/>
        <v>0</v>
      </c>
      <c r="M14" s="20">
        <f t="shared" si="10"/>
        <v>0</v>
      </c>
      <c r="N14" s="20">
        <f t="shared" si="11"/>
        <v>0</v>
      </c>
      <c r="O14" s="20">
        <f t="shared" si="12"/>
        <v>0</v>
      </c>
      <c r="P14" s="208"/>
      <c r="Q14" s="20">
        <f>O14*P14</f>
        <v>0</v>
      </c>
      <c r="R14" s="206"/>
      <c r="S14" s="21">
        <f t="shared" si="14"/>
        <v>0</v>
      </c>
      <c r="T14" s="210"/>
      <c r="U14" s="183">
        <f t="shared" si="15"/>
        <v>0</v>
      </c>
      <c r="V14" s="212"/>
      <c r="W14" s="35">
        <f t="shared" si="16"/>
        <v>0</v>
      </c>
      <c r="X14" s="184">
        <f t="shared" si="17"/>
        <v>0</v>
      </c>
      <c r="Y14" s="75">
        <f>IF((VLOOKUP($Y$4,data!$A$32:$G$43,7,FALSE))*X14/IF(D14="",$D$4,D14)*12&gt;X14,X14,(VLOOKUP($Y$4,data!$A$32:$G$43,7,FALSE))*X14/IF(D14="",$D$4,D14)*12)</f>
        <v>0</v>
      </c>
      <c r="Z14" s="185">
        <f>IF(B14=0,0,(VLOOKUP(B14,'Omzet per therapeut'!$B$7:$Z$36,(VLOOKUP($Z$4,data!$A$51:$B$62,2,FALSE)),FALSE)))</f>
        <v>0</v>
      </c>
      <c r="AA14" s="183">
        <f t="shared" ref="AA14:AA36" si="22">Z14-X14</f>
        <v>0</v>
      </c>
      <c r="AB14" s="186">
        <f>IF(B14=0,0,(VLOOKUP(B14,'WG lasten per therapeut'!$B$7:$Z$57,(VLOOKUP($AB$4,data!$A$51:$B$62,2,FALSE)),FALSE)))</f>
        <v>0</v>
      </c>
      <c r="AC14" s="214"/>
      <c r="AD14" s="186">
        <f t="shared" si="19"/>
        <v>0</v>
      </c>
      <c r="AE14" s="187">
        <f t="shared" ref="AE14:AE26" si="23">Y14-AD14</f>
        <v>0</v>
      </c>
      <c r="AF14" s="188">
        <f t="shared" ref="AF14:AF26" si="24">Z14-AD14</f>
        <v>0</v>
      </c>
      <c r="AG14" s="189" t="str">
        <f t="shared" ref="AG14:AG26" si="25">IF(Y14&gt;0,AD14/Y14," ")</f>
        <v xml:space="preserve"> </v>
      </c>
      <c r="AH14" s="190" t="str">
        <f t="shared" ref="AH14:AH26" si="26">IF(Z14&gt;0,AD14/Z14," ")</f>
        <v xml:space="preserve"> </v>
      </c>
      <c r="AI14" s="216"/>
    </row>
    <row r="15" spans="1:36" ht="15.75" customHeight="1" x14ac:dyDescent="0.25">
      <c r="A15" s="1">
        <v>9</v>
      </c>
      <c r="B15" s="204"/>
      <c r="C15" s="202"/>
      <c r="D15" s="204"/>
      <c r="E15" s="202"/>
      <c r="F15" s="203">
        <v>0</v>
      </c>
      <c r="G15" s="56">
        <f t="shared" si="6"/>
        <v>0</v>
      </c>
      <c r="H15" s="205"/>
      <c r="I15" s="206"/>
      <c r="J15" s="182">
        <f t="shared" si="7"/>
        <v>0</v>
      </c>
      <c r="K15" s="182">
        <f t="shared" si="8"/>
        <v>0</v>
      </c>
      <c r="L15" s="20">
        <f t="shared" si="9"/>
        <v>0</v>
      </c>
      <c r="M15" s="20">
        <f t="shared" si="10"/>
        <v>0</v>
      </c>
      <c r="N15" s="20">
        <f t="shared" si="11"/>
        <v>0</v>
      </c>
      <c r="O15" s="20">
        <f t="shared" si="12"/>
        <v>0</v>
      </c>
      <c r="P15" s="208"/>
      <c r="Q15" s="20">
        <f>O15*P15</f>
        <v>0</v>
      </c>
      <c r="R15" s="206"/>
      <c r="S15" s="21">
        <f t="shared" si="14"/>
        <v>0</v>
      </c>
      <c r="T15" s="210"/>
      <c r="U15" s="183">
        <f t="shared" si="15"/>
        <v>0</v>
      </c>
      <c r="V15" s="212"/>
      <c r="W15" s="35">
        <f t="shared" si="16"/>
        <v>0</v>
      </c>
      <c r="X15" s="184">
        <f t="shared" si="17"/>
        <v>0</v>
      </c>
      <c r="Y15" s="75">
        <f>IF((VLOOKUP($Y$4,data!$A$32:$G$43,7,FALSE))*X15/IF(D15="",$D$4,D15)*12&gt;X15,X15,(VLOOKUP($Y$4,data!$A$32:$G$43,7,FALSE))*X15/IF(D15="",$D$4,D15)*12)</f>
        <v>0</v>
      </c>
      <c r="Z15" s="185">
        <f>IF(B15=0,0,(VLOOKUP(B15,'Omzet per therapeut'!$B$7:$Z$36,(VLOOKUP($Z$4,data!$A$51:$B$62,2,FALSE)),FALSE)))</f>
        <v>0</v>
      </c>
      <c r="AA15" s="183">
        <f t="shared" si="22"/>
        <v>0</v>
      </c>
      <c r="AB15" s="186">
        <f>IF(B15=0,0,(VLOOKUP(B15,'WG lasten per therapeut'!$B$7:$Z$57,(VLOOKUP($AB$4,data!$A$51:$B$62,2,FALSE)),FALSE)))</f>
        <v>0</v>
      </c>
      <c r="AC15" s="214"/>
      <c r="AD15" s="186">
        <f t="shared" si="19"/>
        <v>0</v>
      </c>
      <c r="AE15" s="187">
        <f t="shared" si="23"/>
        <v>0</v>
      </c>
      <c r="AF15" s="188">
        <f t="shared" si="24"/>
        <v>0</v>
      </c>
      <c r="AG15" s="189" t="str">
        <f t="shared" si="25"/>
        <v xml:space="preserve"> </v>
      </c>
      <c r="AH15" s="190" t="str">
        <f t="shared" si="26"/>
        <v xml:space="preserve"> </v>
      </c>
      <c r="AI15" s="216"/>
    </row>
    <row r="16" spans="1:36" ht="15.75" customHeight="1" x14ac:dyDescent="0.25">
      <c r="A16" s="1">
        <v>10</v>
      </c>
      <c r="B16" s="204"/>
      <c r="C16" s="202"/>
      <c r="D16" s="204"/>
      <c r="E16" s="202"/>
      <c r="F16" s="203">
        <v>0</v>
      </c>
      <c r="G16" s="56">
        <f t="shared" si="6"/>
        <v>0</v>
      </c>
      <c r="H16" s="205"/>
      <c r="I16" s="206"/>
      <c r="J16" s="182">
        <f t="shared" si="7"/>
        <v>0</v>
      </c>
      <c r="K16" s="182">
        <f t="shared" si="8"/>
        <v>0</v>
      </c>
      <c r="L16" s="20">
        <f t="shared" si="9"/>
        <v>0</v>
      </c>
      <c r="M16" s="20">
        <f t="shared" si="10"/>
        <v>0</v>
      </c>
      <c r="N16" s="20">
        <f t="shared" si="11"/>
        <v>0</v>
      </c>
      <c r="O16" s="20">
        <f t="shared" si="12"/>
        <v>0</v>
      </c>
      <c r="P16" s="208"/>
      <c r="Q16" s="20">
        <f t="shared" ref="Q16:Q20" si="27">O16*P16</f>
        <v>0</v>
      </c>
      <c r="R16" s="206"/>
      <c r="S16" s="21">
        <f t="shared" si="14"/>
        <v>0</v>
      </c>
      <c r="T16" s="210"/>
      <c r="U16" s="183">
        <f t="shared" si="15"/>
        <v>0</v>
      </c>
      <c r="V16" s="212"/>
      <c r="W16" s="35">
        <f t="shared" si="16"/>
        <v>0</v>
      </c>
      <c r="X16" s="184">
        <f t="shared" si="17"/>
        <v>0</v>
      </c>
      <c r="Y16" s="75">
        <f>IF((VLOOKUP($Y$4,data!$A$32:$G$43,7,FALSE))*X16/IF(D16="",$D$4,D16)*12&gt;X16,X16,(VLOOKUP($Y$4,data!$A$32:$G$43,7,FALSE))*X16/IF(D16="",$D$4,D16)*12)</f>
        <v>0</v>
      </c>
      <c r="Z16" s="185">
        <f>IF(B16=0,0,(VLOOKUP(B16,'Omzet per therapeut'!$B$7:$Z$36,(VLOOKUP($Z$4,data!$A$51:$B$62,2,FALSE)),FALSE)))</f>
        <v>0</v>
      </c>
      <c r="AA16" s="183">
        <f t="shared" si="22"/>
        <v>0</v>
      </c>
      <c r="AB16" s="186">
        <f>IF(B16=0,0,(VLOOKUP(B16,'WG lasten per therapeut'!$B$7:$Z$57,(VLOOKUP($AB$4,data!$A$51:$B$62,2,FALSE)),FALSE)))</f>
        <v>0</v>
      </c>
      <c r="AC16" s="214"/>
      <c r="AD16" s="186">
        <f t="shared" si="19"/>
        <v>0</v>
      </c>
      <c r="AE16" s="187">
        <f t="shared" si="23"/>
        <v>0</v>
      </c>
      <c r="AF16" s="188">
        <f t="shared" si="24"/>
        <v>0</v>
      </c>
      <c r="AG16" s="189" t="str">
        <f t="shared" si="25"/>
        <v xml:space="preserve"> </v>
      </c>
      <c r="AH16" s="190" t="str">
        <f t="shared" si="26"/>
        <v xml:space="preserve"> </v>
      </c>
      <c r="AI16" s="216"/>
    </row>
    <row r="17" spans="1:35" ht="15.75" customHeight="1" x14ac:dyDescent="0.25">
      <c r="A17" s="1">
        <v>11</v>
      </c>
      <c r="B17" s="204"/>
      <c r="C17" s="202"/>
      <c r="D17" s="204"/>
      <c r="E17" s="202"/>
      <c r="F17" s="203">
        <v>0</v>
      </c>
      <c r="G17" s="56">
        <f t="shared" si="6"/>
        <v>0</v>
      </c>
      <c r="H17" s="205"/>
      <c r="I17" s="207"/>
      <c r="J17" s="182">
        <f t="shared" si="7"/>
        <v>0</v>
      </c>
      <c r="K17" s="182">
        <f t="shared" si="8"/>
        <v>0</v>
      </c>
      <c r="L17" s="20">
        <f t="shared" si="9"/>
        <v>0</v>
      </c>
      <c r="M17" s="20">
        <f t="shared" si="10"/>
        <v>0</v>
      </c>
      <c r="N17" s="20">
        <f t="shared" si="11"/>
        <v>0</v>
      </c>
      <c r="O17" s="20">
        <f t="shared" si="12"/>
        <v>0</v>
      </c>
      <c r="P17" s="208"/>
      <c r="Q17" s="20">
        <f t="shared" si="27"/>
        <v>0</v>
      </c>
      <c r="R17" s="206"/>
      <c r="S17" s="21">
        <f t="shared" si="14"/>
        <v>0</v>
      </c>
      <c r="T17" s="210"/>
      <c r="U17" s="183">
        <f t="shared" si="15"/>
        <v>0</v>
      </c>
      <c r="V17" s="212"/>
      <c r="W17" s="35">
        <f t="shared" si="16"/>
        <v>0</v>
      </c>
      <c r="X17" s="184">
        <f t="shared" si="17"/>
        <v>0</v>
      </c>
      <c r="Y17" s="75">
        <f>IF((VLOOKUP($Y$4,data!$A$32:$G$43,7,FALSE))*X17/IF(D17="",$D$4,D17)*12&gt;X17,X17,(VLOOKUP($Y$4,data!$A$32:$G$43,7,FALSE))*X17/IF(D17="",$D$4,D17)*12)</f>
        <v>0</v>
      </c>
      <c r="Z17" s="185">
        <f>IF(B17=0,0,(VLOOKUP(B17,'Omzet per therapeut'!$B$7:$Z$36,(VLOOKUP($Z$4,data!$A$51:$B$62,2,FALSE)),FALSE)))</f>
        <v>0</v>
      </c>
      <c r="AA17" s="183">
        <f t="shared" si="22"/>
        <v>0</v>
      </c>
      <c r="AB17" s="186">
        <f>IF(B17=0,0,(VLOOKUP(B17,'WG lasten per therapeut'!$B$7:$Z$57,(VLOOKUP($AB$4,data!$A$51:$B$62,2,FALSE)),FALSE)))</f>
        <v>0</v>
      </c>
      <c r="AC17" s="214"/>
      <c r="AD17" s="186">
        <f t="shared" si="19"/>
        <v>0</v>
      </c>
      <c r="AE17" s="187">
        <f t="shared" si="23"/>
        <v>0</v>
      </c>
      <c r="AF17" s="188">
        <f t="shared" si="24"/>
        <v>0</v>
      </c>
      <c r="AG17" s="189" t="str">
        <f t="shared" si="25"/>
        <v xml:space="preserve"> </v>
      </c>
      <c r="AH17" s="190" t="str">
        <f t="shared" si="26"/>
        <v xml:space="preserve"> </v>
      </c>
      <c r="AI17" s="216"/>
    </row>
    <row r="18" spans="1:35" ht="15.75" customHeight="1" x14ac:dyDescent="0.25">
      <c r="A18" s="1">
        <v>12</v>
      </c>
      <c r="B18" s="204"/>
      <c r="C18" s="202"/>
      <c r="D18" s="204"/>
      <c r="E18" s="202"/>
      <c r="F18" s="203">
        <v>0</v>
      </c>
      <c r="G18" s="56">
        <f t="shared" si="6"/>
        <v>0</v>
      </c>
      <c r="H18" s="205"/>
      <c r="I18" s="207"/>
      <c r="J18" s="182">
        <f t="shared" si="7"/>
        <v>0</v>
      </c>
      <c r="K18" s="182">
        <f t="shared" si="8"/>
        <v>0</v>
      </c>
      <c r="L18" s="20">
        <f t="shared" si="9"/>
        <v>0</v>
      </c>
      <c r="M18" s="20">
        <f t="shared" si="10"/>
        <v>0</v>
      </c>
      <c r="N18" s="20">
        <f t="shared" si="11"/>
        <v>0</v>
      </c>
      <c r="O18" s="20">
        <f t="shared" si="12"/>
        <v>0</v>
      </c>
      <c r="P18" s="208"/>
      <c r="Q18" s="20">
        <f t="shared" si="27"/>
        <v>0</v>
      </c>
      <c r="R18" s="206"/>
      <c r="S18" s="21">
        <f t="shared" si="14"/>
        <v>0</v>
      </c>
      <c r="T18" s="210"/>
      <c r="U18" s="183">
        <f t="shared" si="15"/>
        <v>0</v>
      </c>
      <c r="V18" s="212"/>
      <c r="W18" s="35">
        <f t="shared" si="16"/>
        <v>0</v>
      </c>
      <c r="X18" s="184">
        <f t="shared" si="17"/>
        <v>0</v>
      </c>
      <c r="Y18" s="75">
        <f>IF((VLOOKUP($Y$4,data!$A$32:$G$43,7,FALSE))*X18/IF(D18="",$D$4,D18)*12&gt;X18,X18,(VLOOKUP($Y$4,data!$A$32:$G$43,7,FALSE))*X18/IF(D18="",$D$4,D18)*12)</f>
        <v>0</v>
      </c>
      <c r="Z18" s="185">
        <f>IF(B18=0,0,(VLOOKUP(B18,'Omzet per therapeut'!$B$7:$Z$36,(VLOOKUP($Z$4,data!$A$51:$B$62,2,FALSE)),FALSE)))</f>
        <v>0</v>
      </c>
      <c r="AA18" s="183">
        <f t="shared" si="22"/>
        <v>0</v>
      </c>
      <c r="AB18" s="186">
        <f>IF(B18=0,0,(VLOOKUP(B18,'WG lasten per therapeut'!$B$7:$Z$57,(VLOOKUP($AB$4,data!$A$51:$B$62,2,FALSE)),FALSE)))</f>
        <v>0</v>
      </c>
      <c r="AC18" s="214"/>
      <c r="AD18" s="186">
        <f t="shared" si="19"/>
        <v>0</v>
      </c>
      <c r="AE18" s="187">
        <f t="shared" si="23"/>
        <v>0</v>
      </c>
      <c r="AF18" s="188">
        <f t="shared" si="24"/>
        <v>0</v>
      </c>
      <c r="AG18" s="189" t="str">
        <f t="shared" si="25"/>
        <v xml:space="preserve"> </v>
      </c>
      <c r="AH18" s="190" t="str">
        <f t="shared" si="26"/>
        <v xml:space="preserve"> </v>
      </c>
      <c r="AI18" s="216"/>
    </row>
    <row r="19" spans="1:35" ht="15.75" customHeight="1" x14ac:dyDescent="0.25">
      <c r="A19" s="1">
        <v>13</v>
      </c>
      <c r="B19" s="204"/>
      <c r="C19" s="202"/>
      <c r="D19" s="204"/>
      <c r="E19" s="202"/>
      <c r="F19" s="203">
        <v>0</v>
      </c>
      <c r="G19" s="56">
        <f t="shared" si="6"/>
        <v>0</v>
      </c>
      <c r="H19" s="205"/>
      <c r="I19" s="207"/>
      <c r="J19" s="182">
        <f t="shared" si="7"/>
        <v>0</v>
      </c>
      <c r="K19" s="182">
        <f t="shared" si="8"/>
        <v>0</v>
      </c>
      <c r="L19" s="20">
        <f t="shared" si="9"/>
        <v>0</v>
      </c>
      <c r="M19" s="20">
        <f t="shared" si="10"/>
        <v>0</v>
      </c>
      <c r="N19" s="20">
        <f t="shared" si="11"/>
        <v>0</v>
      </c>
      <c r="O19" s="20">
        <f t="shared" si="12"/>
        <v>0</v>
      </c>
      <c r="P19" s="208"/>
      <c r="Q19" s="20">
        <f t="shared" si="27"/>
        <v>0</v>
      </c>
      <c r="R19" s="206"/>
      <c r="S19" s="21">
        <f t="shared" si="14"/>
        <v>0</v>
      </c>
      <c r="T19" s="210"/>
      <c r="U19" s="183">
        <f t="shared" si="15"/>
        <v>0</v>
      </c>
      <c r="V19" s="212"/>
      <c r="W19" s="35">
        <f t="shared" si="16"/>
        <v>0</v>
      </c>
      <c r="X19" s="184">
        <f t="shared" si="17"/>
        <v>0</v>
      </c>
      <c r="Y19" s="75">
        <f>IF((VLOOKUP($Y$4,data!$A$32:$G$43,7,FALSE))*X19/IF(D19="",$D$4,D19)*12&gt;X19,X19,(VLOOKUP($Y$4,data!$A$32:$G$43,7,FALSE))*X19/IF(D19="",$D$4,D19)*12)</f>
        <v>0</v>
      </c>
      <c r="Z19" s="185">
        <f>IF(B19=0,0,(VLOOKUP(B19,'Omzet per therapeut'!$B$7:$Z$36,(VLOOKUP($Z$4,data!$A$51:$B$62,2,FALSE)),FALSE)))</f>
        <v>0</v>
      </c>
      <c r="AA19" s="183">
        <f t="shared" si="22"/>
        <v>0</v>
      </c>
      <c r="AB19" s="186">
        <f>IF(B19=0,0,(VLOOKUP(B19,'WG lasten per therapeut'!$B$7:$Z$57,(VLOOKUP($AB$4,data!$A$51:$B$62,2,FALSE)),FALSE)))</f>
        <v>0</v>
      </c>
      <c r="AC19" s="214"/>
      <c r="AD19" s="186">
        <f t="shared" si="19"/>
        <v>0</v>
      </c>
      <c r="AE19" s="187">
        <f t="shared" si="23"/>
        <v>0</v>
      </c>
      <c r="AF19" s="188">
        <f t="shared" si="24"/>
        <v>0</v>
      </c>
      <c r="AG19" s="189" t="str">
        <f t="shared" si="25"/>
        <v xml:space="preserve"> </v>
      </c>
      <c r="AH19" s="190" t="str">
        <f t="shared" si="26"/>
        <v xml:space="preserve"> </v>
      </c>
      <c r="AI19" s="216"/>
    </row>
    <row r="20" spans="1:35" ht="15.75" customHeight="1" x14ac:dyDescent="0.25">
      <c r="A20" s="1">
        <v>14</v>
      </c>
      <c r="B20" s="204"/>
      <c r="C20" s="202"/>
      <c r="D20" s="204"/>
      <c r="E20" s="202"/>
      <c r="F20" s="203">
        <v>0</v>
      </c>
      <c r="G20" s="56">
        <f t="shared" si="6"/>
        <v>0</v>
      </c>
      <c r="H20" s="205"/>
      <c r="I20" s="206"/>
      <c r="J20" s="182">
        <f t="shared" si="7"/>
        <v>0</v>
      </c>
      <c r="K20" s="182">
        <f t="shared" si="8"/>
        <v>0</v>
      </c>
      <c r="L20" s="20">
        <f t="shared" si="9"/>
        <v>0</v>
      </c>
      <c r="M20" s="20">
        <f t="shared" si="10"/>
        <v>0</v>
      </c>
      <c r="N20" s="20">
        <f t="shared" si="11"/>
        <v>0</v>
      </c>
      <c r="O20" s="20">
        <f t="shared" si="12"/>
        <v>0</v>
      </c>
      <c r="P20" s="208"/>
      <c r="Q20" s="20">
        <f t="shared" si="27"/>
        <v>0</v>
      </c>
      <c r="R20" s="206"/>
      <c r="S20" s="21">
        <f t="shared" si="14"/>
        <v>0</v>
      </c>
      <c r="T20" s="210"/>
      <c r="U20" s="183">
        <f t="shared" si="15"/>
        <v>0</v>
      </c>
      <c r="V20" s="212"/>
      <c r="W20" s="35">
        <f t="shared" si="16"/>
        <v>0</v>
      </c>
      <c r="X20" s="184">
        <f t="shared" si="17"/>
        <v>0</v>
      </c>
      <c r="Y20" s="75">
        <f>IF((VLOOKUP($Y$4,data!$A$32:$G$43,7,FALSE))*X20/IF(D20="",$D$4,D20)*12&gt;X20,X20,(VLOOKUP($Y$4,data!$A$32:$G$43,7,FALSE))*X20/IF(D20="",$D$4,D20)*12)</f>
        <v>0</v>
      </c>
      <c r="Z20" s="185">
        <f>IF(B20=0,0,(VLOOKUP(B20,'Omzet per therapeut'!$B$7:$Z$36,(VLOOKUP($Z$4,data!$A$51:$B$62,2,FALSE)),FALSE)))</f>
        <v>0</v>
      </c>
      <c r="AA20" s="183">
        <f t="shared" si="22"/>
        <v>0</v>
      </c>
      <c r="AB20" s="186">
        <f>IF(B20=0,0,(VLOOKUP(B20,'WG lasten per therapeut'!$B$7:$Z$57,(VLOOKUP($AB$4,data!$A$51:$B$62,2,FALSE)),FALSE)))</f>
        <v>0</v>
      </c>
      <c r="AC20" s="214"/>
      <c r="AD20" s="186">
        <f t="shared" si="19"/>
        <v>0</v>
      </c>
      <c r="AE20" s="187">
        <f t="shared" si="23"/>
        <v>0</v>
      </c>
      <c r="AF20" s="188">
        <f t="shared" si="24"/>
        <v>0</v>
      </c>
      <c r="AG20" s="189" t="str">
        <f t="shared" si="25"/>
        <v xml:space="preserve"> </v>
      </c>
      <c r="AH20" s="190" t="str">
        <f t="shared" si="26"/>
        <v xml:space="preserve"> </v>
      </c>
      <c r="AI20" s="216"/>
    </row>
    <row r="21" spans="1:35" ht="15.75" customHeight="1" x14ac:dyDescent="0.25">
      <c r="A21" s="1">
        <v>15</v>
      </c>
      <c r="B21" s="204"/>
      <c r="C21" s="202"/>
      <c r="D21" s="204"/>
      <c r="E21" s="202"/>
      <c r="F21" s="203">
        <v>0</v>
      </c>
      <c r="G21" s="56">
        <f t="shared" si="6"/>
        <v>0</v>
      </c>
      <c r="H21" s="205"/>
      <c r="I21" s="206"/>
      <c r="J21" s="182">
        <f t="shared" si="7"/>
        <v>0</v>
      </c>
      <c r="K21" s="182">
        <f t="shared" si="8"/>
        <v>0</v>
      </c>
      <c r="L21" s="20">
        <f t="shared" si="9"/>
        <v>0</v>
      </c>
      <c r="M21" s="20">
        <f t="shared" si="10"/>
        <v>0</v>
      </c>
      <c r="N21" s="20">
        <f t="shared" si="11"/>
        <v>0</v>
      </c>
      <c r="O21" s="20">
        <f t="shared" si="12"/>
        <v>0</v>
      </c>
      <c r="P21" s="208"/>
      <c r="Q21" s="20">
        <f t="shared" ref="Q21:Q36" si="28">O21*P21</f>
        <v>0</v>
      </c>
      <c r="R21" s="206"/>
      <c r="S21" s="21">
        <f t="shared" ref="S21:S24" si="29">Q21*R21</f>
        <v>0</v>
      </c>
      <c r="T21" s="210"/>
      <c r="U21" s="183">
        <f t="shared" ref="U21:U24" si="30">S21*T21</f>
        <v>0</v>
      </c>
      <c r="V21" s="212"/>
      <c r="W21" s="35">
        <f t="shared" ref="W21:W24" si="31">V21*R21*T21</f>
        <v>0</v>
      </c>
      <c r="X21" s="184">
        <f t="shared" ref="X21:X24" si="32">U21+W21</f>
        <v>0</v>
      </c>
      <c r="Y21" s="75">
        <f>IF((VLOOKUP($Y$4,data!$A$32:$G$43,7,FALSE))*X21/IF(D21="",$D$4,D21)*12&gt;X21,X21,(VLOOKUP($Y$4,data!$A$32:$G$43,7,FALSE))*X21/IF(D21="",$D$4,D21)*12)</f>
        <v>0</v>
      </c>
      <c r="Z21" s="185">
        <f>IF(B21=0,0,(VLOOKUP(B21,'Omzet per therapeut'!$B$7:$Z$36,(VLOOKUP($Z$4,data!$A$51:$B$62,2,FALSE)),FALSE)))</f>
        <v>0</v>
      </c>
      <c r="AA21" s="183">
        <f t="shared" ref="AA21:AA24" si="33">Z21-X21</f>
        <v>0</v>
      </c>
      <c r="AB21" s="186">
        <f>IF(B21=0,0,(VLOOKUP(B21,'WG lasten per therapeut'!$B$7:$Z$57,(VLOOKUP($AB$4,data!$A$51:$B$62,2,FALSE)),FALSE)))</f>
        <v>0</v>
      </c>
      <c r="AC21" s="214"/>
      <c r="AD21" s="186">
        <f t="shared" si="19"/>
        <v>0</v>
      </c>
      <c r="AE21" s="187">
        <f t="shared" ref="AE21:AE24" si="34">Y21-AD21</f>
        <v>0</v>
      </c>
      <c r="AF21" s="188">
        <f t="shared" ref="AF21:AF24" si="35">Z21-AD21</f>
        <v>0</v>
      </c>
      <c r="AG21" s="189" t="str">
        <f t="shared" ref="AG21:AG24" si="36">IF(Y21&gt;0,AD21/Y21," ")</f>
        <v xml:space="preserve"> </v>
      </c>
      <c r="AH21" s="190" t="str">
        <f t="shared" ref="AH21:AH24" si="37">IF(Z21&gt;0,AD21/Z21," ")</f>
        <v xml:space="preserve"> </v>
      </c>
      <c r="AI21" s="216"/>
    </row>
    <row r="22" spans="1:35" ht="15.75" customHeight="1" x14ac:dyDescent="0.25">
      <c r="A22" s="1">
        <v>16</v>
      </c>
      <c r="B22" s="204"/>
      <c r="C22" s="202"/>
      <c r="D22" s="204"/>
      <c r="E22" s="202"/>
      <c r="F22" s="203">
        <v>0</v>
      </c>
      <c r="G22" s="56">
        <f>F22/$G$4</f>
        <v>0</v>
      </c>
      <c r="H22" s="205"/>
      <c r="I22" s="206"/>
      <c r="J22" s="182">
        <f t="shared" si="7"/>
        <v>0</v>
      </c>
      <c r="K22" s="182">
        <f t="shared" si="8"/>
        <v>0</v>
      </c>
      <c r="L22" s="20">
        <f t="shared" si="9"/>
        <v>0</v>
      </c>
      <c r="M22" s="20">
        <f t="shared" si="10"/>
        <v>0</v>
      </c>
      <c r="N22" s="20">
        <f t="shared" si="11"/>
        <v>0</v>
      </c>
      <c r="O22" s="20">
        <f t="shared" si="12"/>
        <v>0</v>
      </c>
      <c r="P22" s="208"/>
      <c r="Q22" s="20">
        <f t="shared" si="28"/>
        <v>0</v>
      </c>
      <c r="R22" s="206"/>
      <c r="S22" s="21">
        <f t="shared" si="29"/>
        <v>0</v>
      </c>
      <c r="T22" s="210"/>
      <c r="U22" s="183">
        <f t="shared" si="30"/>
        <v>0</v>
      </c>
      <c r="V22" s="212"/>
      <c r="W22" s="35">
        <f t="shared" si="31"/>
        <v>0</v>
      </c>
      <c r="X22" s="184">
        <f t="shared" si="32"/>
        <v>0</v>
      </c>
      <c r="Y22" s="75">
        <f>IF((VLOOKUP($Y$4,data!$A$32:$G$43,7,FALSE))*X22/IF(D22="",$D$4,D22)*12&gt;X22,X22,(VLOOKUP($Y$4,data!$A$32:$G$43,7,FALSE))*X22/IF(D22="",$D$4,D22)*12)</f>
        <v>0</v>
      </c>
      <c r="Z22" s="185">
        <f>IF(B22=0,0,(VLOOKUP(B22,'Omzet per therapeut'!$B$7:$Z$36,(VLOOKUP($Z$4,data!$A$51:$B$62,2,FALSE)),FALSE)))</f>
        <v>0</v>
      </c>
      <c r="AA22" s="183">
        <f t="shared" si="33"/>
        <v>0</v>
      </c>
      <c r="AB22" s="186">
        <f>IF(B22=0,0,(VLOOKUP(B22,'WG lasten per therapeut'!$B$7:$Z$57,(VLOOKUP($AB$4,data!$A$51:$B$62,2,FALSE)),FALSE)))</f>
        <v>0</v>
      </c>
      <c r="AC22" s="214"/>
      <c r="AD22" s="186">
        <f t="shared" si="19"/>
        <v>0</v>
      </c>
      <c r="AE22" s="187">
        <f t="shared" si="34"/>
        <v>0</v>
      </c>
      <c r="AF22" s="188">
        <f t="shared" si="35"/>
        <v>0</v>
      </c>
      <c r="AG22" s="189" t="str">
        <f t="shared" si="36"/>
        <v xml:space="preserve"> </v>
      </c>
      <c r="AH22" s="190" t="str">
        <f t="shared" si="37"/>
        <v xml:space="preserve"> </v>
      </c>
      <c r="AI22" s="216"/>
    </row>
    <row r="23" spans="1:35" ht="15.75" customHeight="1" x14ac:dyDescent="0.25">
      <c r="A23" s="1">
        <v>17</v>
      </c>
      <c r="B23" s="204"/>
      <c r="C23" s="202"/>
      <c r="D23" s="204"/>
      <c r="E23" s="202"/>
      <c r="F23" s="203">
        <v>0</v>
      </c>
      <c r="G23" s="56">
        <f>F23/$G$4</f>
        <v>0</v>
      </c>
      <c r="H23" s="205"/>
      <c r="I23" s="206"/>
      <c r="J23" s="182">
        <f t="shared" si="7"/>
        <v>0</v>
      </c>
      <c r="K23" s="182">
        <f t="shared" si="8"/>
        <v>0</v>
      </c>
      <c r="L23" s="20">
        <f t="shared" si="9"/>
        <v>0</v>
      </c>
      <c r="M23" s="20">
        <f t="shared" si="10"/>
        <v>0</v>
      </c>
      <c r="N23" s="20">
        <f t="shared" si="11"/>
        <v>0</v>
      </c>
      <c r="O23" s="20">
        <f t="shared" si="12"/>
        <v>0</v>
      </c>
      <c r="P23" s="208"/>
      <c r="Q23" s="20">
        <f t="shared" si="28"/>
        <v>0</v>
      </c>
      <c r="R23" s="206"/>
      <c r="S23" s="21">
        <f t="shared" si="29"/>
        <v>0</v>
      </c>
      <c r="T23" s="210"/>
      <c r="U23" s="183">
        <f t="shared" si="30"/>
        <v>0</v>
      </c>
      <c r="V23" s="212"/>
      <c r="W23" s="35">
        <f t="shared" si="31"/>
        <v>0</v>
      </c>
      <c r="X23" s="184">
        <f t="shared" si="32"/>
        <v>0</v>
      </c>
      <c r="Y23" s="75">
        <f>IF((VLOOKUP($Y$4,data!$A$32:$G$43,7,FALSE))*X23/IF(D23="",$D$4,D23)*12&gt;X23,X23,(VLOOKUP($Y$4,data!$A$32:$G$43,7,FALSE))*X23/IF(D23="",$D$4,D23)*12)</f>
        <v>0</v>
      </c>
      <c r="Z23" s="185">
        <f>IF(B23=0,0,(VLOOKUP(B23,'Omzet per therapeut'!$B$7:$Z$36,(VLOOKUP($Z$4,data!$A$51:$B$62,2,FALSE)),FALSE)))</f>
        <v>0</v>
      </c>
      <c r="AA23" s="183">
        <f t="shared" si="33"/>
        <v>0</v>
      </c>
      <c r="AB23" s="186">
        <f>IF(B23=0,0,(VLOOKUP(B23,'WG lasten per therapeut'!$B$7:$Z$57,(VLOOKUP($AB$4,data!$A$51:$B$62,2,FALSE)),FALSE)))</f>
        <v>0</v>
      </c>
      <c r="AC23" s="214"/>
      <c r="AD23" s="186">
        <f t="shared" si="19"/>
        <v>0</v>
      </c>
      <c r="AE23" s="187">
        <f t="shared" si="34"/>
        <v>0</v>
      </c>
      <c r="AF23" s="188">
        <f t="shared" si="35"/>
        <v>0</v>
      </c>
      <c r="AG23" s="189" t="str">
        <f t="shared" si="36"/>
        <v xml:space="preserve"> </v>
      </c>
      <c r="AH23" s="190" t="str">
        <f t="shared" si="37"/>
        <v xml:space="preserve"> </v>
      </c>
      <c r="AI23" s="216"/>
    </row>
    <row r="24" spans="1:35" ht="15.75" customHeight="1" x14ac:dyDescent="0.25">
      <c r="A24" s="1">
        <v>18</v>
      </c>
      <c r="B24" s="204"/>
      <c r="C24" s="202"/>
      <c r="D24" s="204"/>
      <c r="E24" s="202"/>
      <c r="F24" s="203">
        <v>0</v>
      </c>
      <c r="G24" s="56">
        <f>F24/$G$4</f>
        <v>0</v>
      </c>
      <c r="H24" s="205"/>
      <c r="I24" s="206"/>
      <c r="J24" s="182">
        <f t="shared" si="7"/>
        <v>0</v>
      </c>
      <c r="K24" s="182">
        <f t="shared" si="8"/>
        <v>0</v>
      </c>
      <c r="L24" s="20">
        <f t="shared" si="9"/>
        <v>0</v>
      </c>
      <c r="M24" s="20">
        <f t="shared" si="10"/>
        <v>0</v>
      </c>
      <c r="N24" s="20">
        <f t="shared" si="11"/>
        <v>0</v>
      </c>
      <c r="O24" s="20">
        <f t="shared" si="12"/>
        <v>0</v>
      </c>
      <c r="P24" s="208"/>
      <c r="Q24" s="20">
        <f t="shared" si="28"/>
        <v>0</v>
      </c>
      <c r="R24" s="206"/>
      <c r="S24" s="21">
        <f t="shared" si="29"/>
        <v>0</v>
      </c>
      <c r="T24" s="210"/>
      <c r="U24" s="183">
        <f t="shared" si="30"/>
        <v>0</v>
      </c>
      <c r="V24" s="212"/>
      <c r="W24" s="35">
        <f t="shared" si="31"/>
        <v>0</v>
      </c>
      <c r="X24" s="184">
        <f t="shared" si="32"/>
        <v>0</v>
      </c>
      <c r="Y24" s="75">
        <f>IF((VLOOKUP($Y$4,data!$A$32:$G$43,7,FALSE))*X24/IF(D24="",$D$4,D24)*12&gt;X24,X24,(VLOOKUP($Y$4,data!$A$32:$G$43,7,FALSE))*X24/IF(D24="",$D$4,D24)*12)</f>
        <v>0</v>
      </c>
      <c r="Z24" s="185">
        <f>IF(B24=0,0,(VLOOKUP(B24,'Omzet per therapeut'!$B$7:$Z$36,(VLOOKUP($Z$4,data!$A$51:$B$62,2,FALSE)),FALSE)))</f>
        <v>0</v>
      </c>
      <c r="AA24" s="183">
        <f t="shared" si="33"/>
        <v>0</v>
      </c>
      <c r="AB24" s="186">
        <f>IF(B24=0,0,(VLOOKUP(B24,'WG lasten per therapeut'!$B$7:$Z$57,(VLOOKUP($AB$4,data!$A$51:$B$62,2,FALSE)),FALSE)))</f>
        <v>0</v>
      </c>
      <c r="AC24" s="214"/>
      <c r="AD24" s="186">
        <f t="shared" si="19"/>
        <v>0</v>
      </c>
      <c r="AE24" s="187">
        <f t="shared" si="34"/>
        <v>0</v>
      </c>
      <c r="AF24" s="188">
        <f t="shared" si="35"/>
        <v>0</v>
      </c>
      <c r="AG24" s="189" t="str">
        <f t="shared" si="36"/>
        <v xml:space="preserve"> </v>
      </c>
      <c r="AH24" s="190" t="str">
        <f t="shared" si="37"/>
        <v xml:space="preserve"> </v>
      </c>
      <c r="AI24" s="216"/>
    </row>
    <row r="25" spans="1:35" ht="15.75" customHeight="1" x14ac:dyDescent="0.25">
      <c r="A25" s="1">
        <v>19</v>
      </c>
      <c r="B25" s="204"/>
      <c r="C25" s="202"/>
      <c r="D25" s="204"/>
      <c r="E25" s="202"/>
      <c r="F25" s="203">
        <v>0</v>
      </c>
      <c r="G25" s="56">
        <f t="shared" si="6"/>
        <v>0</v>
      </c>
      <c r="H25" s="205"/>
      <c r="I25" s="206"/>
      <c r="J25" s="182">
        <f t="shared" si="7"/>
        <v>0</v>
      </c>
      <c r="K25" s="182">
        <f t="shared" si="8"/>
        <v>0</v>
      </c>
      <c r="L25" s="20">
        <f t="shared" si="9"/>
        <v>0</v>
      </c>
      <c r="M25" s="20">
        <f t="shared" si="10"/>
        <v>0</v>
      </c>
      <c r="N25" s="20">
        <f t="shared" si="11"/>
        <v>0</v>
      </c>
      <c r="O25" s="20">
        <f t="shared" si="12"/>
        <v>0</v>
      </c>
      <c r="P25" s="209"/>
      <c r="Q25" s="20">
        <f t="shared" si="28"/>
        <v>0</v>
      </c>
      <c r="R25" s="206"/>
      <c r="S25" s="21">
        <f t="shared" si="14"/>
        <v>0</v>
      </c>
      <c r="T25" s="211"/>
      <c r="U25" s="183">
        <f t="shared" si="15"/>
        <v>0</v>
      </c>
      <c r="V25" s="213"/>
      <c r="W25" s="35">
        <f t="shared" si="16"/>
        <v>0</v>
      </c>
      <c r="X25" s="184">
        <f t="shared" si="17"/>
        <v>0</v>
      </c>
      <c r="Y25" s="75">
        <f>IF((VLOOKUP($Y$4,data!$A$32:$G$43,7,FALSE))*X25/IF(D25="",$D$4,D25)*12&gt;X25,X25,(VLOOKUP($Y$4,data!$A$32:$G$43,7,FALSE))*X25/IF(D25="",$D$4,D25)*12)</f>
        <v>0</v>
      </c>
      <c r="Z25" s="185">
        <f>IF(B25=0,0,(VLOOKUP(B25,'Omzet per therapeut'!$B$7:$Z$36,(VLOOKUP($Z$4,data!$A$51:$B$62,2,FALSE)),FALSE)))</f>
        <v>0</v>
      </c>
      <c r="AA25" s="183">
        <f t="shared" si="22"/>
        <v>0</v>
      </c>
      <c r="AB25" s="186">
        <f>IF(B25=0,0,(VLOOKUP(B25,'WG lasten per therapeut'!$B$7:$Z$57,(VLOOKUP($AB$4,data!$A$51:$B$62,2,FALSE)),FALSE)))</f>
        <v>0</v>
      </c>
      <c r="AC25" s="214"/>
      <c r="AD25" s="186">
        <f t="shared" si="19"/>
        <v>0</v>
      </c>
      <c r="AE25" s="187">
        <f t="shared" si="23"/>
        <v>0</v>
      </c>
      <c r="AF25" s="188">
        <f t="shared" si="24"/>
        <v>0</v>
      </c>
      <c r="AG25" s="189" t="str">
        <f t="shared" si="25"/>
        <v xml:space="preserve"> </v>
      </c>
      <c r="AH25" s="190" t="str">
        <f t="shared" si="26"/>
        <v xml:space="preserve"> </v>
      </c>
      <c r="AI25" s="216"/>
    </row>
    <row r="26" spans="1:35" ht="15.75" customHeight="1" x14ac:dyDescent="0.25">
      <c r="A26" s="1">
        <v>20</v>
      </c>
      <c r="B26" s="204"/>
      <c r="C26" s="202"/>
      <c r="D26" s="204"/>
      <c r="E26" s="202"/>
      <c r="F26" s="203">
        <v>0</v>
      </c>
      <c r="G26" s="56">
        <f t="shared" si="6"/>
        <v>0</v>
      </c>
      <c r="H26" s="205"/>
      <c r="I26" s="206"/>
      <c r="J26" s="182">
        <f t="shared" si="7"/>
        <v>0</v>
      </c>
      <c r="K26" s="182">
        <f t="shared" si="8"/>
        <v>0</v>
      </c>
      <c r="L26" s="20">
        <f t="shared" si="9"/>
        <v>0</v>
      </c>
      <c r="M26" s="20">
        <f t="shared" si="10"/>
        <v>0</v>
      </c>
      <c r="N26" s="20">
        <f t="shared" si="11"/>
        <v>0</v>
      </c>
      <c r="O26" s="20">
        <f t="shared" si="12"/>
        <v>0</v>
      </c>
      <c r="P26" s="209"/>
      <c r="Q26" s="20">
        <f t="shared" si="28"/>
        <v>0</v>
      </c>
      <c r="R26" s="206"/>
      <c r="S26" s="21">
        <f t="shared" si="14"/>
        <v>0</v>
      </c>
      <c r="T26" s="211"/>
      <c r="U26" s="183">
        <f t="shared" si="15"/>
        <v>0</v>
      </c>
      <c r="V26" s="213"/>
      <c r="W26" s="35">
        <f t="shared" si="16"/>
        <v>0</v>
      </c>
      <c r="X26" s="184">
        <f t="shared" si="17"/>
        <v>0</v>
      </c>
      <c r="Y26" s="75">
        <f>IF((VLOOKUP($Y$4,data!$A$32:$G$43,7,FALSE))*X26/IF(D26="",$D$4,D26)*12&gt;X26,X26,(VLOOKUP($Y$4,data!$A$32:$G$43,7,FALSE))*X26/IF(D26="",$D$4,D26)*12)</f>
        <v>0</v>
      </c>
      <c r="Z26" s="185">
        <f>IF(B26=0,0,(VLOOKUP(B26,'Omzet per therapeut'!$B$7:$Z$36,(VLOOKUP($Z$4,data!$A$51:$B$62,2,FALSE)),FALSE)))</f>
        <v>0</v>
      </c>
      <c r="AA26" s="183">
        <f t="shared" si="22"/>
        <v>0</v>
      </c>
      <c r="AB26" s="186">
        <f>IF(B26=0,0,(VLOOKUP(B26,'WG lasten per therapeut'!$B$7:$Z$57,(VLOOKUP($AB$4,data!$A$51:$B$62,2,FALSE)),FALSE)))</f>
        <v>0</v>
      </c>
      <c r="AC26" s="214"/>
      <c r="AD26" s="186">
        <f t="shared" si="19"/>
        <v>0</v>
      </c>
      <c r="AE26" s="187">
        <f t="shared" si="23"/>
        <v>0</v>
      </c>
      <c r="AF26" s="188">
        <f t="shared" si="24"/>
        <v>0</v>
      </c>
      <c r="AG26" s="189" t="str">
        <f t="shared" si="25"/>
        <v xml:space="preserve"> </v>
      </c>
      <c r="AH26" s="190" t="str">
        <f t="shared" si="26"/>
        <v xml:space="preserve"> </v>
      </c>
      <c r="AI26" s="216"/>
    </row>
    <row r="27" spans="1:35" ht="15.75" hidden="1" customHeight="1" outlineLevel="1" x14ac:dyDescent="0.25">
      <c r="A27" s="1">
        <v>21</v>
      </c>
      <c r="B27" s="204"/>
      <c r="C27" s="202"/>
      <c r="D27" s="204"/>
      <c r="E27" s="202"/>
      <c r="F27" s="203">
        <v>0</v>
      </c>
      <c r="G27" s="56">
        <f t="shared" si="6"/>
        <v>0</v>
      </c>
      <c r="H27" s="205"/>
      <c r="I27" s="206"/>
      <c r="J27" s="182">
        <f t="shared" si="7"/>
        <v>0</v>
      </c>
      <c r="K27" s="182">
        <f t="shared" si="8"/>
        <v>0</v>
      </c>
      <c r="L27" s="20">
        <f t="shared" si="9"/>
        <v>0</v>
      </c>
      <c r="M27" s="20">
        <f t="shared" si="10"/>
        <v>0</v>
      </c>
      <c r="N27" s="20">
        <f t="shared" si="11"/>
        <v>0</v>
      </c>
      <c r="O27" s="20">
        <f t="shared" si="12"/>
        <v>0</v>
      </c>
      <c r="P27" s="209"/>
      <c r="Q27" s="20">
        <f t="shared" si="28"/>
        <v>0</v>
      </c>
      <c r="R27" s="206"/>
      <c r="S27" s="21">
        <f t="shared" si="14"/>
        <v>0</v>
      </c>
      <c r="T27" s="211"/>
      <c r="U27" s="191">
        <f t="shared" si="15"/>
        <v>0</v>
      </c>
      <c r="V27" s="213"/>
      <c r="W27" s="35">
        <f t="shared" si="16"/>
        <v>0</v>
      </c>
      <c r="X27" s="184">
        <f t="shared" si="17"/>
        <v>0</v>
      </c>
      <c r="Y27" s="75">
        <f>IF((VLOOKUP($Y$4,data!$A$32:$G$43,7,FALSE))*X27/IF(D27="",$D$4,D27)*12&gt;X27,X27,(VLOOKUP($Y$4,data!$A$32:$G$43,7,FALSE))*X27/IF(D27="",$D$4,D27)*12)</f>
        <v>0</v>
      </c>
      <c r="Z27" s="185">
        <f>IF(B27=0,0,(VLOOKUP(B27,'Omzet per therapeut'!$B$7:$Z$36,(VLOOKUP($Z$4,data!$A$51:$B$62,2,FALSE)),FALSE)))</f>
        <v>0</v>
      </c>
      <c r="AA27" s="183">
        <f t="shared" si="22"/>
        <v>0</v>
      </c>
      <c r="AB27" s="186">
        <f>IF(B27=0,0,(VLOOKUP(B27,'WG lasten per therapeut'!$B$7:$Z$57,(VLOOKUP($AB$4,data!$A$51:$B$62,2,FALSE)),FALSE)))</f>
        <v>0</v>
      </c>
      <c r="AC27" s="214"/>
      <c r="AD27" s="186">
        <f t="shared" si="19"/>
        <v>0</v>
      </c>
      <c r="AE27" s="187">
        <f t="shared" ref="AE27:AE36" si="38">Y27-AB27</f>
        <v>0</v>
      </c>
      <c r="AF27" s="188">
        <f t="shared" ref="AF27:AF36" si="39">Z27-AB27</f>
        <v>0</v>
      </c>
      <c r="AG27" s="189" t="str">
        <f t="shared" ref="AG27:AG36" si="40">IF(Y27&gt;0,AB27/Y27," ")</f>
        <v xml:space="preserve"> </v>
      </c>
      <c r="AH27" s="190" t="str">
        <f t="shared" ref="AH27:AH36" si="41">IF(Z27&gt;0,AB27/Z27," ")</f>
        <v xml:space="preserve"> </v>
      </c>
      <c r="AI27" s="216"/>
    </row>
    <row r="28" spans="1:35" ht="15.75" hidden="1" customHeight="1" outlineLevel="1" x14ac:dyDescent="0.25">
      <c r="A28" s="1">
        <v>22</v>
      </c>
      <c r="B28" s="204"/>
      <c r="C28" s="202"/>
      <c r="D28" s="204"/>
      <c r="E28" s="202"/>
      <c r="F28" s="203">
        <v>0</v>
      </c>
      <c r="G28" s="56">
        <f t="shared" si="6"/>
        <v>0</v>
      </c>
      <c r="H28" s="205"/>
      <c r="I28" s="206"/>
      <c r="J28" s="182">
        <f t="shared" si="7"/>
        <v>0</v>
      </c>
      <c r="K28" s="182">
        <f t="shared" si="8"/>
        <v>0</v>
      </c>
      <c r="L28" s="20">
        <f t="shared" si="9"/>
        <v>0</v>
      </c>
      <c r="M28" s="20">
        <f t="shared" si="10"/>
        <v>0</v>
      </c>
      <c r="N28" s="20">
        <f t="shared" si="11"/>
        <v>0</v>
      </c>
      <c r="O28" s="20">
        <f t="shared" si="12"/>
        <v>0</v>
      </c>
      <c r="P28" s="209"/>
      <c r="Q28" s="20">
        <f t="shared" si="28"/>
        <v>0</v>
      </c>
      <c r="R28" s="206"/>
      <c r="S28" s="21">
        <f t="shared" si="14"/>
        <v>0</v>
      </c>
      <c r="T28" s="211"/>
      <c r="U28" s="191">
        <f t="shared" si="15"/>
        <v>0</v>
      </c>
      <c r="V28" s="213"/>
      <c r="W28" s="35">
        <f t="shared" si="16"/>
        <v>0</v>
      </c>
      <c r="X28" s="184">
        <f t="shared" si="17"/>
        <v>0</v>
      </c>
      <c r="Y28" s="75">
        <f>IF((VLOOKUP($Y$4,data!$A$32:$G$43,7,FALSE))*X28/IF(D28="",$D$4,D28)*12&gt;X28,X28,(VLOOKUP($Y$4,data!$A$32:$G$43,7,FALSE))*X28/IF(D28="",$D$4,D28)*12)</f>
        <v>0</v>
      </c>
      <c r="Z28" s="185">
        <f>IF(B28=0,0,(VLOOKUP(B28,'Omzet per therapeut'!$B$7:$Z$36,(VLOOKUP($Z$4,data!$A$51:$B$62,2,FALSE)),FALSE)))</f>
        <v>0</v>
      </c>
      <c r="AA28" s="183">
        <f t="shared" si="22"/>
        <v>0</v>
      </c>
      <c r="AB28" s="186">
        <f>IF(B28=0,0,(VLOOKUP(B28,'WG lasten per therapeut'!$B$7:$Z$57,(VLOOKUP($AB$4,data!$A$51:$B$62,2,FALSE)),FALSE)))</f>
        <v>0</v>
      </c>
      <c r="AC28" s="214"/>
      <c r="AD28" s="186">
        <f t="shared" si="19"/>
        <v>0</v>
      </c>
      <c r="AE28" s="187">
        <f t="shared" si="38"/>
        <v>0</v>
      </c>
      <c r="AF28" s="188">
        <f t="shared" si="39"/>
        <v>0</v>
      </c>
      <c r="AG28" s="189" t="str">
        <f t="shared" si="40"/>
        <v xml:space="preserve"> </v>
      </c>
      <c r="AH28" s="190" t="str">
        <f t="shared" si="41"/>
        <v xml:space="preserve"> </v>
      </c>
      <c r="AI28" s="216"/>
    </row>
    <row r="29" spans="1:35" ht="15.75" hidden="1" customHeight="1" outlineLevel="1" x14ac:dyDescent="0.25">
      <c r="A29" s="1">
        <v>23</v>
      </c>
      <c r="B29" s="204"/>
      <c r="C29" s="202"/>
      <c r="D29" s="204"/>
      <c r="E29" s="202"/>
      <c r="F29" s="203">
        <v>0</v>
      </c>
      <c r="G29" s="56">
        <f t="shared" si="6"/>
        <v>0</v>
      </c>
      <c r="H29" s="205"/>
      <c r="I29" s="206"/>
      <c r="J29" s="182">
        <f t="shared" si="7"/>
        <v>0</v>
      </c>
      <c r="K29" s="182">
        <f t="shared" si="8"/>
        <v>0</v>
      </c>
      <c r="L29" s="20">
        <f t="shared" si="9"/>
        <v>0</v>
      </c>
      <c r="M29" s="20">
        <f t="shared" si="10"/>
        <v>0</v>
      </c>
      <c r="N29" s="20">
        <f t="shared" si="11"/>
        <v>0</v>
      </c>
      <c r="O29" s="20">
        <f t="shared" si="12"/>
        <v>0</v>
      </c>
      <c r="P29" s="209"/>
      <c r="Q29" s="20">
        <f t="shared" si="28"/>
        <v>0</v>
      </c>
      <c r="R29" s="206"/>
      <c r="S29" s="21">
        <f t="shared" si="14"/>
        <v>0</v>
      </c>
      <c r="T29" s="211"/>
      <c r="U29" s="191">
        <f t="shared" si="15"/>
        <v>0</v>
      </c>
      <c r="V29" s="213"/>
      <c r="W29" s="35">
        <f t="shared" si="16"/>
        <v>0</v>
      </c>
      <c r="X29" s="184">
        <f t="shared" si="17"/>
        <v>0</v>
      </c>
      <c r="Y29" s="75">
        <f>IF((VLOOKUP($Y$4,data!$A$32:$G$43,7,FALSE))*X29/IF(D29="",$D$4,D29)*12&gt;X29,X29,(VLOOKUP($Y$4,data!$A$32:$G$43,7,FALSE))*X29/IF(D29="",$D$4,D29)*12)</f>
        <v>0</v>
      </c>
      <c r="Z29" s="185">
        <f>IF(B29=0,0,(VLOOKUP(B29,'Omzet per therapeut'!$B$7:$Z$36,(VLOOKUP($Z$4,data!$A$51:$B$62,2,FALSE)),FALSE)))</f>
        <v>0</v>
      </c>
      <c r="AA29" s="183">
        <f t="shared" si="22"/>
        <v>0</v>
      </c>
      <c r="AB29" s="186">
        <f>IF(B29=0,0,(VLOOKUP(B29,'WG lasten per therapeut'!$B$7:$Z$57,(VLOOKUP($AB$4,data!$A$51:$B$62,2,FALSE)),FALSE)))</f>
        <v>0</v>
      </c>
      <c r="AC29" s="214"/>
      <c r="AD29" s="186">
        <f t="shared" si="19"/>
        <v>0</v>
      </c>
      <c r="AE29" s="187">
        <f t="shared" si="38"/>
        <v>0</v>
      </c>
      <c r="AF29" s="188">
        <f t="shared" si="39"/>
        <v>0</v>
      </c>
      <c r="AG29" s="189" t="str">
        <f t="shared" si="40"/>
        <v xml:space="preserve"> </v>
      </c>
      <c r="AH29" s="190" t="str">
        <f t="shared" si="41"/>
        <v xml:space="preserve"> </v>
      </c>
      <c r="AI29" s="216"/>
    </row>
    <row r="30" spans="1:35" ht="15.75" hidden="1" customHeight="1" outlineLevel="1" x14ac:dyDescent="0.25">
      <c r="A30" s="1">
        <v>24</v>
      </c>
      <c r="B30" s="204"/>
      <c r="C30" s="202"/>
      <c r="D30" s="204"/>
      <c r="E30" s="202"/>
      <c r="F30" s="203">
        <v>0</v>
      </c>
      <c r="G30" s="56">
        <f t="shared" si="6"/>
        <v>0</v>
      </c>
      <c r="H30" s="205"/>
      <c r="I30" s="206"/>
      <c r="J30" s="182">
        <f t="shared" si="7"/>
        <v>0</v>
      </c>
      <c r="K30" s="182">
        <f t="shared" si="8"/>
        <v>0</v>
      </c>
      <c r="L30" s="20">
        <f t="shared" si="9"/>
        <v>0</v>
      </c>
      <c r="M30" s="20">
        <f t="shared" si="10"/>
        <v>0</v>
      </c>
      <c r="N30" s="20">
        <f t="shared" si="11"/>
        <v>0</v>
      </c>
      <c r="O30" s="20">
        <f t="shared" si="12"/>
        <v>0</v>
      </c>
      <c r="P30" s="209"/>
      <c r="Q30" s="20">
        <f t="shared" si="28"/>
        <v>0</v>
      </c>
      <c r="R30" s="206"/>
      <c r="S30" s="21">
        <f t="shared" si="14"/>
        <v>0</v>
      </c>
      <c r="T30" s="211"/>
      <c r="U30" s="191">
        <f t="shared" si="15"/>
        <v>0</v>
      </c>
      <c r="V30" s="213"/>
      <c r="W30" s="35">
        <f t="shared" si="16"/>
        <v>0</v>
      </c>
      <c r="X30" s="184">
        <f t="shared" si="17"/>
        <v>0</v>
      </c>
      <c r="Y30" s="75">
        <f>IF((VLOOKUP($Y$4,data!$A$32:$G$43,7,FALSE))*X30/IF(D30="",$D$4,D30)*12&gt;X30,X30,(VLOOKUP($Y$4,data!$A$32:$G$43,7,FALSE))*X30/IF(D30="",$D$4,D30)*12)</f>
        <v>0</v>
      </c>
      <c r="Z30" s="185">
        <f>IF(B30=0,0,(VLOOKUP(B30,'Omzet per therapeut'!$B$7:$Z$36,(VLOOKUP($Z$4,data!$A$51:$B$62,2,FALSE)),FALSE)))</f>
        <v>0</v>
      </c>
      <c r="AA30" s="183">
        <f t="shared" si="22"/>
        <v>0</v>
      </c>
      <c r="AB30" s="186">
        <f>IF(B30=0,0,(VLOOKUP(B30,'WG lasten per therapeut'!$B$7:$Z$57,(VLOOKUP($AB$4,data!$A$51:$B$62,2,FALSE)),FALSE)))</f>
        <v>0</v>
      </c>
      <c r="AC30" s="214"/>
      <c r="AD30" s="186">
        <f t="shared" si="19"/>
        <v>0</v>
      </c>
      <c r="AE30" s="187">
        <f t="shared" si="38"/>
        <v>0</v>
      </c>
      <c r="AF30" s="188">
        <f t="shared" si="39"/>
        <v>0</v>
      </c>
      <c r="AG30" s="189" t="str">
        <f t="shared" si="40"/>
        <v xml:space="preserve"> </v>
      </c>
      <c r="AH30" s="190" t="str">
        <f t="shared" si="41"/>
        <v xml:space="preserve"> </v>
      </c>
      <c r="AI30" s="216"/>
    </row>
    <row r="31" spans="1:35" ht="15.75" hidden="1" customHeight="1" outlineLevel="1" x14ac:dyDescent="0.25">
      <c r="A31" s="1">
        <v>25</v>
      </c>
      <c r="B31" s="204"/>
      <c r="C31" s="202"/>
      <c r="D31" s="204"/>
      <c r="E31" s="202"/>
      <c r="F31" s="203">
        <v>0</v>
      </c>
      <c r="G31" s="56">
        <f t="shared" si="6"/>
        <v>0</v>
      </c>
      <c r="H31" s="205"/>
      <c r="I31" s="206"/>
      <c r="J31" s="182">
        <f t="shared" si="7"/>
        <v>0</v>
      </c>
      <c r="K31" s="182">
        <f t="shared" si="8"/>
        <v>0</v>
      </c>
      <c r="L31" s="20">
        <f t="shared" si="9"/>
        <v>0</v>
      </c>
      <c r="M31" s="20">
        <f t="shared" si="10"/>
        <v>0</v>
      </c>
      <c r="N31" s="20">
        <f t="shared" si="11"/>
        <v>0</v>
      </c>
      <c r="O31" s="20">
        <f t="shared" si="12"/>
        <v>0</v>
      </c>
      <c r="P31" s="209"/>
      <c r="Q31" s="20">
        <f t="shared" si="28"/>
        <v>0</v>
      </c>
      <c r="R31" s="206"/>
      <c r="S31" s="21">
        <f t="shared" si="14"/>
        <v>0</v>
      </c>
      <c r="T31" s="211"/>
      <c r="U31" s="191">
        <f t="shared" si="15"/>
        <v>0</v>
      </c>
      <c r="V31" s="213"/>
      <c r="W31" s="35">
        <f t="shared" si="16"/>
        <v>0</v>
      </c>
      <c r="X31" s="184">
        <f t="shared" si="17"/>
        <v>0</v>
      </c>
      <c r="Y31" s="75">
        <f>IF((VLOOKUP($Y$4,data!$A$32:$G$43,7,FALSE))*X31/IF(D31="",$D$4,D31)*12&gt;X31,X31,(VLOOKUP($Y$4,data!$A$32:$G$43,7,FALSE))*X31/IF(D31="",$D$4,D31)*12)</f>
        <v>0</v>
      </c>
      <c r="Z31" s="185">
        <f>IF(B31=0,0,(VLOOKUP(B31,'Omzet per therapeut'!$B$7:$Z$36,(VLOOKUP($Z$4,data!$A$51:$B$62,2,FALSE)),FALSE)))</f>
        <v>0</v>
      </c>
      <c r="AA31" s="183">
        <f t="shared" si="22"/>
        <v>0</v>
      </c>
      <c r="AB31" s="186">
        <f>IF(B31=0,0,(VLOOKUP(B31,'WG lasten per therapeut'!$B$7:$Z$57,(VLOOKUP($AB$4,data!$A$51:$B$62,2,FALSE)),FALSE)))</f>
        <v>0</v>
      </c>
      <c r="AC31" s="214"/>
      <c r="AD31" s="186">
        <f t="shared" si="19"/>
        <v>0</v>
      </c>
      <c r="AE31" s="187">
        <f t="shared" si="38"/>
        <v>0</v>
      </c>
      <c r="AF31" s="188">
        <f t="shared" si="39"/>
        <v>0</v>
      </c>
      <c r="AG31" s="189" t="str">
        <f t="shared" si="40"/>
        <v xml:space="preserve"> </v>
      </c>
      <c r="AH31" s="190" t="str">
        <f t="shared" si="41"/>
        <v xml:space="preserve"> </v>
      </c>
      <c r="AI31" s="216"/>
    </row>
    <row r="32" spans="1:35" ht="15.75" hidden="1" customHeight="1" outlineLevel="1" x14ac:dyDescent="0.25">
      <c r="A32" s="1">
        <v>26</v>
      </c>
      <c r="B32" s="204"/>
      <c r="C32" s="202"/>
      <c r="D32" s="204"/>
      <c r="E32" s="202"/>
      <c r="F32" s="203">
        <v>0</v>
      </c>
      <c r="G32" s="56">
        <f t="shared" si="6"/>
        <v>0</v>
      </c>
      <c r="H32" s="205"/>
      <c r="I32" s="206"/>
      <c r="J32" s="182">
        <f t="shared" si="7"/>
        <v>0</v>
      </c>
      <c r="K32" s="182">
        <f t="shared" si="8"/>
        <v>0</v>
      </c>
      <c r="L32" s="20">
        <f t="shared" si="9"/>
        <v>0</v>
      </c>
      <c r="M32" s="20">
        <f t="shared" si="10"/>
        <v>0</v>
      </c>
      <c r="N32" s="20">
        <f t="shared" si="11"/>
        <v>0</v>
      </c>
      <c r="O32" s="20">
        <f t="shared" si="12"/>
        <v>0</v>
      </c>
      <c r="P32" s="209"/>
      <c r="Q32" s="20">
        <f t="shared" si="28"/>
        <v>0</v>
      </c>
      <c r="R32" s="206"/>
      <c r="S32" s="21">
        <f t="shared" si="14"/>
        <v>0</v>
      </c>
      <c r="T32" s="211"/>
      <c r="U32" s="191">
        <f t="shared" si="15"/>
        <v>0</v>
      </c>
      <c r="V32" s="213"/>
      <c r="W32" s="35">
        <f t="shared" si="16"/>
        <v>0</v>
      </c>
      <c r="X32" s="184">
        <f t="shared" si="17"/>
        <v>0</v>
      </c>
      <c r="Y32" s="75">
        <f>IF((VLOOKUP($Y$4,data!$A$32:$G$43,7,FALSE))*X32/IF(D32="",$D$4,D32)*12&gt;X32,X32,(VLOOKUP($Y$4,data!$A$32:$G$43,7,FALSE))*X32/IF(D32="",$D$4,D32)*12)</f>
        <v>0</v>
      </c>
      <c r="Z32" s="185">
        <f>IF(B32=0,0,(VLOOKUP(B32,'Omzet per therapeut'!$B$7:$Z$36,(VLOOKUP($Z$4,data!$A$51:$B$62,2,FALSE)),FALSE)))</f>
        <v>0</v>
      </c>
      <c r="AA32" s="183">
        <f t="shared" si="22"/>
        <v>0</v>
      </c>
      <c r="AB32" s="186">
        <f>IF(B32=0,0,(VLOOKUP(B32,'WG lasten per therapeut'!$B$7:$Z$57,(VLOOKUP($AB$4,data!$A$51:$B$62,2,FALSE)),FALSE)))</f>
        <v>0</v>
      </c>
      <c r="AC32" s="214"/>
      <c r="AD32" s="186">
        <f t="shared" si="19"/>
        <v>0</v>
      </c>
      <c r="AE32" s="187">
        <f t="shared" si="38"/>
        <v>0</v>
      </c>
      <c r="AF32" s="188">
        <f t="shared" si="39"/>
        <v>0</v>
      </c>
      <c r="AG32" s="189" t="str">
        <f t="shared" si="40"/>
        <v xml:space="preserve"> </v>
      </c>
      <c r="AH32" s="190" t="str">
        <f t="shared" si="41"/>
        <v xml:space="preserve"> </v>
      </c>
      <c r="AI32" s="216"/>
    </row>
    <row r="33" spans="1:35" ht="15.75" hidden="1" customHeight="1" outlineLevel="1" x14ac:dyDescent="0.25">
      <c r="A33" s="1">
        <v>27</v>
      </c>
      <c r="B33" s="204"/>
      <c r="C33" s="202"/>
      <c r="D33" s="204"/>
      <c r="E33" s="202"/>
      <c r="F33" s="203">
        <v>0</v>
      </c>
      <c r="G33" s="56">
        <f t="shared" si="6"/>
        <v>0</v>
      </c>
      <c r="H33" s="205"/>
      <c r="I33" s="206"/>
      <c r="J33" s="182">
        <f t="shared" si="7"/>
        <v>0</v>
      </c>
      <c r="K33" s="182">
        <f t="shared" si="8"/>
        <v>0</v>
      </c>
      <c r="L33" s="20">
        <f t="shared" si="9"/>
        <v>0</v>
      </c>
      <c r="M33" s="20">
        <f t="shared" si="10"/>
        <v>0</v>
      </c>
      <c r="N33" s="20">
        <f t="shared" si="11"/>
        <v>0</v>
      </c>
      <c r="O33" s="20">
        <f t="shared" si="12"/>
        <v>0</v>
      </c>
      <c r="P33" s="209"/>
      <c r="Q33" s="20">
        <f t="shared" si="28"/>
        <v>0</v>
      </c>
      <c r="R33" s="206"/>
      <c r="S33" s="21">
        <f t="shared" si="14"/>
        <v>0</v>
      </c>
      <c r="T33" s="211"/>
      <c r="U33" s="191">
        <f t="shared" si="15"/>
        <v>0</v>
      </c>
      <c r="V33" s="213"/>
      <c r="W33" s="35">
        <f t="shared" si="16"/>
        <v>0</v>
      </c>
      <c r="X33" s="184">
        <f t="shared" si="17"/>
        <v>0</v>
      </c>
      <c r="Y33" s="75">
        <f>IF((VLOOKUP($Y$4,data!$A$32:$G$43,7,FALSE))*X33/IF(D33="",$D$4,D33)*12&gt;X33,X33,(VLOOKUP($Y$4,data!$A$32:$G$43,7,FALSE))*X33/IF(D33="",$D$4,D33)*12)</f>
        <v>0</v>
      </c>
      <c r="Z33" s="185">
        <f>IF(B33=0,0,(VLOOKUP(B33,'Omzet per therapeut'!$B$7:$Z$36,(VLOOKUP($Z$4,data!$A$51:$B$62,2,FALSE)),FALSE)))</f>
        <v>0</v>
      </c>
      <c r="AA33" s="183">
        <f t="shared" si="22"/>
        <v>0</v>
      </c>
      <c r="AB33" s="186">
        <f>IF(B33=0,0,(VLOOKUP(B33,'WG lasten per therapeut'!$B$7:$Z$57,(VLOOKUP($AB$4,data!$A$51:$B$62,2,FALSE)),FALSE)))</f>
        <v>0</v>
      </c>
      <c r="AC33" s="214"/>
      <c r="AD33" s="186">
        <f t="shared" si="19"/>
        <v>0</v>
      </c>
      <c r="AE33" s="187">
        <f t="shared" si="38"/>
        <v>0</v>
      </c>
      <c r="AF33" s="188">
        <f t="shared" si="39"/>
        <v>0</v>
      </c>
      <c r="AG33" s="189" t="str">
        <f t="shared" si="40"/>
        <v xml:space="preserve"> </v>
      </c>
      <c r="AH33" s="190" t="str">
        <f t="shared" si="41"/>
        <v xml:space="preserve"> </v>
      </c>
      <c r="AI33" s="216"/>
    </row>
    <row r="34" spans="1:35" ht="15.75" hidden="1" customHeight="1" outlineLevel="1" x14ac:dyDescent="0.25">
      <c r="A34" s="1">
        <v>28</v>
      </c>
      <c r="B34" s="204"/>
      <c r="C34" s="202"/>
      <c r="D34" s="204"/>
      <c r="E34" s="202"/>
      <c r="F34" s="203">
        <v>0</v>
      </c>
      <c r="G34" s="56">
        <f t="shared" si="6"/>
        <v>0</v>
      </c>
      <c r="H34" s="205"/>
      <c r="I34" s="206"/>
      <c r="J34" s="182">
        <f t="shared" si="7"/>
        <v>0</v>
      </c>
      <c r="K34" s="182">
        <f t="shared" si="8"/>
        <v>0</v>
      </c>
      <c r="L34" s="20">
        <f t="shared" si="9"/>
        <v>0</v>
      </c>
      <c r="M34" s="20">
        <f t="shared" si="10"/>
        <v>0</v>
      </c>
      <c r="N34" s="20">
        <f t="shared" si="11"/>
        <v>0</v>
      </c>
      <c r="O34" s="20">
        <f t="shared" si="12"/>
        <v>0</v>
      </c>
      <c r="P34" s="209"/>
      <c r="Q34" s="20">
        <f t="shared" si="28"/>
        <v>0</v>
      </c>
      <c r="R34" s="206"/>
      <c r="S34" s="21">
        <f t="shared" si="14"/>
        <v>0</v>
      </c>
      <c r="T34" s="211"/>
      <c r="U34" s="191">
        <f t="shared" si="15"/>
        <v>0</v>
      </c>
      <c r="V34" s="213"/>
      <c r="W34" s="35">
        <f t="shared" si="16"/>
        <v>0</v>
      </c>
      <c r="X34" s="184">
        <f t="shared" si="17"/>
        <v>0</v>
      </c>
      <c r="Y34" s="75">
        <f>IF((VLOOKUP($Y$4,data!$A$32:$G$43,7,FALSE))*X34/IF(D34="",$D$4,D34)*12&gt;X34,X34,(VLOOKUP($Y$4,data!$A$32:$G$43,7,FALSE))*X34/IF(D34="",$D$4,D34)*12)</f>
        <v>0</v>
      </c>
      <c r="Z34" s="185">
        <f>IF(B34=0,0,(VLOOKUP(B34,'Omzet per therapeut'!$B$7:$Z$36,(VLOOKUP($Z$4,data!$A$51:$B$62,2,FALSE)),FALSE)))</f>
        <v>0</v>
      </c>
      <c r="AA34" s="183">
        <f t="shared" si="22"/>
        <v>0</v>
      </c>
      <c r="AB34" s="186">
        <f>IF(B34=0,0,(VLOOKUP(B34,'WG lasten per therapeut'!$B$7:$Z$57,(VLOOKUP($AB$4,data!$A$51:$B$62,2,FALSE)),FALSE)))</f>
        <v>0</v>
      </c>
      <c r="AC34" s="214"/>
      <c r="AD34" s="186">
        <f t="shared" si="19"/>
        <v>0</v>
      </c>
      <c r="AE34" s="187">
        <f t="shared" si="38"/>
        <v>0</v>
      </c>
      <c r="AF34" s="188">
        <f t="shared" si="39"/>
        <v>0</v>
      </c>
      <c r="AG34" s="189" t="str">
        <f t="shared" si="40"/>
        <v xml:space="preserve"> </v>
      </c>
      <c r="AH34" s="190" t="str">
        <f t="shared" si="41"/>
        <v xml:space="preserve"> </v>
      </c>
      <c r="AI34" s="216"/>
    </row>
    <row r="35" spans="1:35" ht="15.75" hidden="1" customHeight="1" outlineLevel="1" x14ac:dyDescent="0.25">
      <c r="A35" s="1">
        <v>29</v>
      </c>
      <c r="B35" s="204"/>
      <c r="C35" s="202"/>
      <c r="D35" s="204"/>
      <c r="E35" s="202"/>
      <c r="F35" s="203">
        <v>0</v>
      </c>
      <c r="G35" s="56">
        <f t="shared" si="6"/>
        <v>0</v>
      </c>
      <c r="H35" s="205"/>
      <c r="I35" s="206"/>
      <c r="J35" s="182">
        <f t="shared" si="7"/>
        <v>0</v>
      </c>
      <c r="K35" s="182">
        <f t="shared" si="8"/>
        <v>0</v>
      </c>
      <c r="L35" s="20">
        <f t="shared" si="9"/>
        <v>0</v>
      </c>
      <c r="M35" s="20">
        <f t="shared" si="10"/>
        <v>0</v>
      </c>
      <c r="N35" s="20">
        <f t="shared" si="11"/>
        <v>0</v>
      </c>
      <c r="O35" s="20">
        <f t="shared" si="12"/>
        <v>0</v>
      </c>
      <c r="P35" s="209"/>
      <c r="Q35" s="20">
        <f t="shared" si="28"/>
        <v>0</v>
      </c>
      <c r="R35" s="206"/>
      <c r="S35" s="21">
        <f t="shared" si="14"/>
        <v>0</v>
      </c>
      <c r="T35" s="211"/>
      <c r="U35" s="191">
        <f t="shared" si="15"/>
        <v>0</v>
      </c>
      <c r="V35" s="213"/>
      <c r="W35" s="35">
        <f t="shared" si="16"/>
        <v>0</v>
      </c>
      <c r="X35" s="184">
        <f t="shared" si="17"/>
        <v>0</v>
      </c>
      <c r="Y35" s="75">
        <f>IF((VLOOKUP($Y$4,data!$A$32:$G$43,7,FALSE))*X35/IF(D35="",$D$4,D35)*12&gt;X35,X35,(VLOOKUP($Y$4,data!$A$32:$G$43,7,FALSE))*X35/IF(D35="",$D$4,D35)*12)</f>
        <v>0</v>
      </c>
      <c r="Z35" s="185">
        <f>IF(B35=0,0,(VLOOKUP(B35,'Omzet per therapeut'!$B$7:$Z$36,(VLOOKUP($Z$4,data!$A$51:$B$62,2,FALSE)),FALSE)))</f>
        <v>0</v>
      </c>
      <c r="AA35" s="183">
        <f t="shared" si="22"/>
        <v>0</v>
      </c>
      <c r="AB35" s="186">
        <f>IF(B35=0,0,(VLOOKUP(B35,'WG lasten per therapeut'!$B$7:$Z$57,(VLOOKUP($AB$4,data!$A$51:$B$62,2,FALSE)),FALSE)))</f>
        <v>0</v>
      </c>
      <c r="AC35" s="214"/>
      <c r="AD35" s="186">
        <f t="shared" si="19"/>
        <v>0</v>
      </c>
      <c r="AE35" s="187">
        <f t="shared" si="38"/>
        <v>0</v>
      </c>
      <c r="AF35" s="188">
        <f t="shared" si="39"/>
        <v>0</v>
      </c>
      <c r="AG35" s="189" t="str">
        <f t="shared" si="40"/>
        <v xml:space="preserve"> </v>
      </c>
      <c r="AH35" s="190" t="str">
        <f t="shared" si="41"/>
        <v xml:space="preserve"> </v>
      </c>
      <c r="AI35" s="216"/>
    </row>
    <row r="36" spans="1:35" ht="15.75" hidden="1" customHeight="1" outlineLevel="1" x14ac:dyDescent="0.25">
      <c r="A36" s="1">
        <v>30</v>
      </c>
      <c r="B36" s="204"/>
      <c r="C36" s="202"/>
      <c r="D36" s="204"/>
      <c r="E36" s="202"/>
      <c r="F36" s="203">
        <v>0</v>
      </c>
      <c r="G36" s="56">
        <f t="shared" si="6"/>
        <v>0</v>
      </c>
      <c r="H36" s="205"/>
      <c r="I36" s="206"/>
      <c r="J36" s="182">
        <f t="shared" si="7"/>
        <v>0</v>
      </c>
      <c r="K36" s="182">
        <f t="shared" si="8"/>
        <v>0</v>
      </c>
      <c r="L36" s="20">
        <f t="shared" si="9"/>
        <v>0</v>
      </c>
      <c r="M36" s="20">
        <f t="shared" si="10"/>
        <v>0</v>
      </c>
      <c r="N36" s="20">
        <f t="shared" si="11"/>
        <v>0</v>
      </c>
      <c r="O36" s="20">
        <f t="shared" si="12"/>
        <v>0</v>
      </c>
      <c r="P36" s="209"/>
      <c r="Q36" s="20">
        <f t="shared" si="28"/>
        <v>0</v>
      </c>
      <c r="R36" s="206"/>
      <c r="S36" s="21">
        <f t="shared" si="14"/>
        <v>0</v>
      </c>
      <c r="T36" s="211"/>
      <c r="U36" s="191">
        <f t="shared" si="15"/>
        <v>0</v>
      </c>
      <c r="V36" s="213"/>
      <c r="W36" s="35">
        <f t="shared" si="16"/>
        <v>0</v>
      </c>
      <c r="X36" s="184">
        <f t="shared" si="17"/>
        <v>0</v>
      </c>
      <c r="Y36" s="75">
        <f>IF((VLOOKUP($Y$4,data!$A$32:$G$43,7,FALSE))*X36/IF(D36="",$D$4,D36)*12&gt;X36,X36,(VLOOKUP($Y$4,data!$A$32:$G$43,7,FALSE))*X36/IF(D36="",$D$4,D36)*12)</f>
        <v>0</v>
      </c>
      <c r="Z36" s="185">
        <f>IF(B36=0,0,(VLOOKUP(B36,'Omzet per therapeut'!$B$7:$Z$36,(VLOOKUP($Z$4,data!$A$51:$B$62,2,FALSE)),FALSE)))</f>
        <v>0</v>
      </c>
      <c r="AA36" s="183">
        <f t="shared" si="22"/>
        <v>0</v>
      </c>
      <c r="AB36" s="186">
        <f>IF(B36=0,0,(VLOOKUP(B36,'WG lasten per therapeut'!$B$7:$Z$57,(VLOOKUP($AB$4,data!$A$51:$B$62,2,FALSE)),FALSE)))</f>
        <v>0</v>
      </c>
      <c r="AC36" s="214"/>
      <c r="AD36" s="186">
        <f t="shared" si="19"/>
        <v>0</v>
      </c>
      <c r="AE36" s="187">
        <f t="shared" si="38"/>
        <v>0</v>
      </c>
      <c r="AF36" s="188">
        <f t="shared" si="39"/>
        <v>0</v>
      </c>
      <c r="AG36" s="189" t="str">
        <f t="shared" si="40"/>
        <v xml:space="preserve"> </v>
      </c>
      <c r="AH36" s="190" t="str">
        <f t="shared" si="41"/>
        <v xml:space="preserve"> </v>
      </c>
      <c r="AI36" s="216"/>
    </row>
    <row r="37" spans="1:35" ht="15.75" customHeight="1" collapsed="1" x14ac:dyDescent="0.25">
      <c r="B37" s="42"/>
      <c r="C37" s="42"/>
      <c r="D37" s="42"/>
      <c r="E37" s="42"/>
      <c r="F37" s="42"/>
      <c r="G37" s="42"/>
      <c r="H37" s="42"/>
      <c r="I37" s="42"/>
      <c r="J37" s="42"/>
      <c r="K37" s="42"/>
      <c r="L37" s="42"/>
      <c r="M37" s="42"/>
      <c r="N37" s="42"/>
      <c r="O37" s="42"/>
      <c r="P37" s="42"/>
      <c r="Q37" s="42"/>
      <c r="R37" s="42"/>
      <c r="S37" s="42"/>
      <c r="T37" s="42"/>
      <c r="U37" s="42"/>
      <c r="V37" s="42"/>
      <c r="W37" s="42"/>
      <c r="X37" s="275"/>
      <c r="Y37" s="42"/>
      <c r="Z37" s="42"/>
      <c r="AA37" s="42"/>
      <c r="AB37" s="42"/>
      <c r="AC37" s="42"/>
      <c r="AD37" s="42"/>
      <c r="AE37" s="42"/>
      <c r="AF37" s="45"/>
      <c r="AG37" s="45"/>
      <c r="AH37" s="45"/>
      <c r="AI37" s="215"/>
    </row>
    <row r="39" spans="1:35" ht="15.75" customHeight="1" x14ac:dyDescent="0.25">
      <c r="H39" s="12"/>
      <c r="N39" s="1"/>
      <c r="AA39" s="1"/>
      <c r="AB39" s="1"/>
      <c r="AC39" s="1"/>
      <c r="AD39" s="1"/>
      <c r="AE39" s="1"/>
      <c r="AF39" s="1"/>
      <c r="AG39" s="1"/>
      <c r="AH39" s="1"/>
    </row>
    <row r="40" spans="1:35" ht="15.75" customHeight="1" x14ac:dyDescent="0.25">
      <c r="E40" s="197" t="s">
        <v>101</v>
      </c>
      <c r="F40" s="198">
        <f>F6</f>
        <v>0</v>
      </c>
      <c r="G40" s="199">
        <v>1</v>
      </c>
      <c r="H40" s="12"/>
      <c r="N40" s="1"/>
      <c r="X40" s="14"/>
      <c r="Y40" s="14"/>
      <c r="AA40" s="1"/>
      <c r="AB40" s="1"/>
      <c r="AC40" s="1"/>
      <c r="AD40" s="1"/>
      <c r="AE40" s="1"/>
      <c r="AF40" s="1"/>
      <c r="AG40" s="1"/>
      <c r="AH40" s="1"/>
    </row>
    <row r="41" spans="1:35" ht="7.5" customHeight="1" x14ac:dyDescent="0.25">
      <c r="B41" s="13"/>
      <c r="E41" s="197"/>
      <c r="F41" s="198"/>
      <c r="G41" s="199"/>
      <c r="H41" s="12"/>
      <c r="N41" s="1"/>
      <c r="X41" s="14"/>
      <c r="Y41" s="14"/>
      <c r="AA41" s="1"/>
      <c r="AB41" s="1"/>
      <c r="AC41" s="1"/>
      <c r="AD41" s="1"/>
      <c r="AE41" s="1"/>
      <c r="AF41" s="1"/>
      <c r="AG41" s="1"/>
      <c r="AH41" s="1"/>
    </row>
    <row r="42" spans="1:35" ht="15.75" customHeight="1" x14ac:dyDescent="0.25">
      <c r="B42" s="13"/>
      <c r="E42" s="197" t="s">
        <v>102</v>
      </c>
      <c r="F42" s="198">
        <f>I6</f>
        <v>0</v>
      </c>
      <c r="G42" s="199" t="str">
        <f>+IF(F40=0," ",F42/F40)</f>
        <v xml:space="preserve"> </v>
      </c>
      <c r="H42" s="12"/>
      <c r="N42" s="1"/>
      <c r="X42" s="14"/>
      <c r="Y42" s="14"/>
      <c r="AA42" s="1"/>
      <c r="AB42" s="1"/>
      <c r="AC42" s="1"/>
      <c r="AD42" s="1"/>
      <c r="AE42" s="1"/>
      <c r="AF42" s="1"/>
      <c r="AG42" s="1"/>
      <c r="AH42" s="1"/>
    </row>
    <row r="43" spans="1:35" ht="11.25" customHeight="1" x14ac:dyDescent="0.25">
      <c r="B43" s="13"/>
      <c r="E43" s="197"/>
      <c r="F43" s="198"/>
      <c r="G43" s="199"/>
      <c r="H43" s="12"/>
      <c r="N43" s="1"/>
      <c r="X43" s="14"/>
      <c r="Y43" s="14"/>
      <c r="AA43" s="1"/>
      <c r="AB43" s="1"/>
      <c r="AC43" s="1"/>
      <c r="AD43" s="1"/>
      <c r="AE43" s="1"/>
      <c r="AF43" s="1"/>
      <c r="AG43" s="1"/>
      <c r="AH43" s="1"/>
    </row>
    <row r="44" spans="1:35" ht="15.75" customHeight="1" x14ac:dyDescent="0.25">
      <c r="B44" s="13"/>
      <c r="E44" s="197" t="s">
        <v>103</v>
      </c>
      <c r="F44" s="198">
        <f>F40-F42</f>
        <v>0</v>
      </c>
      <c r="G44" s="200" t="str">
        <f>IF(F40=0," ",F44/F40)</f>
        <v xml:space="preserve"> </v>
      </c>
      <c r="H44" s="12"/>
      <c r="N44" s="1"/>
      <c r="X44" s="14"/>
      <c r="Y44" s="14"/>
      <c r="AA44" s="1"/>
      <c r="AB44" s="1"/>
      <c r="AC44" s="1"/>
      <c r="AD44" s="1"/>
      <c r="AE44" s="1"/>
      <c r="AF44" s="1"/>
      <c r="AG44" s="1"/>
      <c r="AH44" s="1"/>
    </row>
    <row r="45" spans="1:35" ht="15.75" customHeight="1" x14ac:dyDescent="0.25">
      <c r="H45" s="12"/>
      <c r="N45" s="1"/>
      <c r="X45" s="14"/>
      <c r="Y45" s="14"/>
      <c r="AA45" s="1"/>
      <c r="AB45" s="1"/>
      <c r="AC45" s="1"/>
      <c r="AD45" s="1"/>
      <c r="AE45" s="1"/>
      <c r="AF45" s="1"/>
      <c r="AG45" s="1"/>
      <c r="AH45" s="1"/>
    </row>
    <row r="46" spans="1:35" ht="15.75" customHeight="1" x14ac:dyDescent="0.25">
      <c r="B46" s="201" t="s">
        <v>104</v>
      </c>
      <c r="H46" s="12"/>
      <c r="N46" s="1"/>
      <c r="X46" s="14"/>
      <c r="Y46" s="14"/>
      <c r="AA46" s="1"/>
      <c r="AB46" s="1"/>
      <c r="AC46" s="1"/>
      <c r="AD46" s="1"/>
      <c r="AE46" s="1"/>
      <c r="AF46" s="1"/>
      <c r="AG46" s="1"/>
      <c r="AH46" s="1"/>
    </row>
    <row r="47" spans="1:35" ht="15.75" customHeight="1" x14ac:dyDescent="0.25">
      <c r="B47" s="15"/>
      <c r="H47" s="12"/>
      <c r="N47" s="1"/>
      <c r="X47" s="14"/>
      <c r="Y47" s="14"/>
      <c r="AA47" s="1"/>
      <c r="AB47" s="1"/>
      <c r="AC47" s="1"/>
      <c r="AD47" s="1"/>
      <c r="AE47" s="1"/>
      <c r="AF47" s="1"/>
      <c r="AG47" s="1"/>
      <c r="AH47" s="1"/>
    </row>
    <row r="48" spans="1:35" ht="15.75" customHeight="1" x14ac:dyDescent="0.25">
      <c r="H48" s="12"/>
      <c r="N48" s="1"/>
      <c r="X48" s="14"/>
      <c r="Y48" s="14"/>
      <c r="AA48" s="1"/>
      <c r="AB48" s="1"/>
      <c r="AC48" s="1"/>
      <c r="AD48" s="1"/>
      <c r="AE48" s="1"/>
      <c r="AF48" s="1"/>
      <c r="AG48" s="1"/>
      <c r="AH48" s="1"/>
    </row>
    <row r="49" spans="1:34" ht="15.75" customHeight="1" x14ac:dyDescent="0.25">
      <c r="A49" s="1"/>
      <c r="B49" s="1"/>
      <c r="H49" s="12"/>
      <c r="N49" s="1"/>
      <c r="AA49" s="1"/>
      <c r="AB49" s="1"/>
      <c r="AC49" s="1"/>
      <c r="AD49" s="1"/>
      <c r="AE49" s="1"/>
      <c r="AF49" s="1"/>
      <c r="AG49" s="1"/>
      <c r="AH49" s="1"/>
    </row>
    <row r="50" spans="1:34" ht="15.75" customHeight="1" x14ac:dyDescent="0.25">
      <c r="B50" s="1"/>
      <c r="H50" s="12"/>
      <c r="N50" s="1"/>
      <c r="AA50" s="1"/>
      <c r="AB50" s="1"/>
      <c r="AC50" s="1"/>
      <c r="AD50" s="1"/>
      <c r="AE50" s="1"/>
      <c r="AF50" s="1"/>
      <c r="AG50" s="1"/>
      <c r="AH50" s="1"/>
    </row>
    <row r="51" spans="1:34" ht="15.75" customHeight="1" x14ac:dyDescent="0.25">
      <c r="B51" s="1"/>
      <c r="H51" s="12"/>
      <c r="N51" s="1"/>
      <c r="AA51" s="1"/>
      <c r="AB51" s="1"/>
      <c r="AC51" s="1"/>
      <c r="AD51" s="1"/>
      <c r="AE51" s="1"/>
      <c r="AF51" s="1"/>
      <c r="AG51" s="1"/>
      <c r="AH51" s="1"/>
    </row>
    <row r="52" spans="1:34" ht="15.75" customHeight="1" x14ac:dyDescent="0.25">
      <c r="H52" s="12"/>
      <c r="N52" s="1"/>
      <c r="AA52" s="1"/>
      <c r="AB52" s="1"/>
      <c r="AC52" s="1"/>
      <c r="AD52" s="1"/>
      <c r="AE52" s="1"/>
      <c r="AF52" s="1"/>
      <c r="AG52" s="1"/>
      <c r="AH52" s="1"/>
    </row>
    <row r="53" spans="1:34" ht="15.75" customHeight="1" x14ac:dyDescent="0.25">
      <c r="H53" s="12"/>
      <c r="N53" s="1"/>
      <c r="AA53" s="1"/>
      <c r="AB53" s="1"/>
      <c r="AC53" s="1"/>
      <c r="AD53" s="1"/>
      <c r="AE53" s="1"/>
      <c r="AF53" s="1"/>
      <c r="AG53" s="1"/>
      <c r="AH53" s="1"/>
    </row>
    <row r="54" spans="1:34" ht="15.75" customHeight="1" x14ac:dyDescent="0.25">
      <c r="H54" s="12"/>
      <c r="N54" s="1"/>
      <c r="AA54" s="1"/>
      <c r="AB54" s="1"/>
      <c r="AC54" s="1"/>
      <c r="AD54" s="1"/>
      <c r="AE54" s="1"/>
      <c r="AF54" s="1"/>
      <c r="AG54" s="1"/>
      <c r="AH54" s="1"/>
    </row>
    <row r="55" spans="1:34" ht="15.75" customHeight="1" x14ac:dyDescent="0.25">
      <c r="H55" s="12"/>
      <c r="N55" s="1"/>
      <c r="AA55" s="1"/>
      <c r="AB55" s="1"/>
      <c r="AC55" s="1"/>
      <c r="AD55" s="1"/>
      <c r="AE55" s="1"/>
      <c r="AF55" s="1"/>
      <c r="AG55" s="1"/>
      <c r="AH55" s="1"/>
    </row>
    <row r="56" spans="1:34" ht="15.75" customHeight="1" x14ac:dyDescent="0.25">
      <c r="H56" s="12"/>
      <c r="N56" s="1"/>
      <c r="AA56" s="1"/>
      <c r="AB56" s="1"/>
      <c r="AC56" s="1"/>
      <c r="AD56" s="1"/>
      <c r="AE56" s="1"/>
      <c r="AF56" s="1"/>
      <c r="AG56" s="1"/>
      <c r="AH56" s="1"/>
    </row>
    <row r="57" spans="1:34" ht="15.75" customHeight="1" x14ac:dyDescent="0.25">
      <c r="H57" s="12"/>
      <c r="N57" s="1"/>
      <c r="AA57" s="1"/>
      <c r="AB57" s="1"/>
      <c r="AC57" s="1"/>
      <c r="AD57" s="1"/>
      <c r="AE57" s="1"/>
      <c r="AF57" s="1"/>
      <c r="AG57" s="1"/>
      <c r="AH57" s="1"/>
    </row>
    <row r="58" spans="1:34" ht="15.75" customHeight="1" x14ac:dyDescent="0.25">
      <c r="H58" s="12"/>
      <c r="N58" s="1"/>
      <c r="AA58" s="1"/>
      <c r="AB58" s="1"/>
      <c r="AC58" s="1"/>
      <c r="AD58" s="1"/>
      <c r="AE58" s="1"/>
      <c r="AF58" s="1"/>
      <c r="AG58" s="1"/>
      <c r="AH58" s="1"/>
    </row>
    <row r="59" spans="1:34" ht="15.75" customHeight="1" x14ac:dyDescent="0.25">
      <c r="H59" s="12"/>
      <c r="N59" s="1"/>
      <c r="AA59" s="1"/>
      <c r="AB59" s="1"/>
      <c r="AC59" s="1"/>
      <c r="AD59" s="1"/>
      <c r="AE59" s="1"/>
      <c r="AF59" s="1"/>
      <c r="AG59" s="1"/>
      <c r="AH59" s="1"/>
    </row>
    <row r="60" spans="1:34" ht="15.75" customHeight="1" x14ac:dyDescent="0.25">
      <c r="H60" s="12"/>
      <c r="N60" s="1"/>
      <c r="AA60" s="1"/>
      <c r="AB60" s="1"/>
      <c r="AC60" s="1"/>
      <c r="AD60" s="1"/>
      <c r="AE60" s="1"/>
      <c r="AF60" s="1"/>
      <c r="AG60" s="1"/>
      <c r="AH60" s="1"/>
    </row>
    <row r="61" spans="1:34" ht="15.75" customHeight="1" x14ac:dyDescent="0.25">
      <c r="H61" s="12"/>
      <c r="N61" s="1"/>
      <c r="AA61" s="1"/>
      <c r="AB61" s="1"/>
      <c r="AC61" s="1"/>
      <c r="AD61" s="1"/>
      <c r="AE61" s="1"/>
      <c r="AF61" s="1"/>
      <c r="AG61" s="1"/>
      <c r="AH61" s="1"/>
    </row>
    <row r="62" spans="1:34" ht="15.75" customHeight="1" x14ac:dyDescent="0.25">
      <c r="H62" s="12"/>
      <c r="N62" s="1"/>
      <c r="AA62" s="1"/>
      <c r="AB62" s="1"/>
      <c r="AC62" s="1"/>
      <c r="AD62" s="1"/>
      <c r="AE62" s="1"/>
      <c r="AF62" s="1"/>
      <c r="AG62" s="1"/>
      <c r="AH62" s="1"/>
    </row>
    <row r="63" spans="1:34" ht="15.75" customHeight="1" x14ac:dyDescent="0.25">
      <c r="H63" s="12"/>
      <c r="N63" s="1"/>
      <c r="AA63" s="1"/>
      <c r="AB63" s="1"/>
      <c r="AC63" s="1"/>
      <c r="AD63" s="1"/>
      <c r="AE63" s="1"/>
      <c r="AF63" s="1"/>
      <c r="AG63" s="1"/>
      <c r="AH63" s="1"/>
    </row>
    <row r="64" spans="1:34" ht="15.75" customHeight="1" x14ac:dyDescent="0.25">
      <c r="H64" s="12"/>
      <c r="N64" s="1"/>
      <c r="AA64" s="1"/>
      <c r="AB64" s="1"/>
      <c r="AC64" s="1"/>
      <c r="AD64" s="1"/>
      <c r="AE64" s="1"/>
      <c r="AF64" s="1"/>
      <c r="AG64" s="1"/>
      <c r="AH64" s="1"/>
    </row>
    <row r="65" spans="8:34" ht="15.75" customHeight="1" x14ac:dyDescent="0.25">
      <c r="H65" s="12"/>
      <c r="N65" s="1"/>
      <c r="AA65" s="1"/>
      <c r="AB65" s="1"/>
      <c r="AC65" s="1"/>
      <c r="AD65" s="1"/>
      <c r="AE65" s="1"/>
      <c r="AF65" s="1"/>
      <c r="AG65" s="1"/>
      <c r="AH65" s="1"/>
    </row>
    <row r="66" spans="8:34" ht="15.75" customHeight="1" x14ac:dyDescent="0.25">
      <c r="H66" s="12"/>
      <c r="N66" s="1"/>
      <c r="AA66" s="1"/>
      <c r="AB66" s="1"/>
      <c r="AC66" s="1"/>
      <c r="AD66" s="1"/>
      <c r="AE66" s="1"/>
      <c r="AF66" s="1"/>
      <c r="AG66" s="1"/>
      <c r="AH66" s="1"/>
    </row>
    <row r="67" spans="8:34" ht="15.75" customHeight="1" x14ac:dyDescent="0.25">
      <c r="H67" s="12"/>
      <c r="N67" s="1"/>
      <c r="AA67" s="1"/>
      <c r="AB67" s="1"/>
      <c r="AC67" s="1"/>
      <c r="AD67" s="1"/>
      <c r="AE67" s="1"/>
      <c r="AF67" s="1"/>
      <c r="AG67" s="1"/>
      <c r="AH67" s="1"/>
    </row>
    <row r="68" spans="8:34" ht="15.75" customHeight="1" x14ac:dyDescent="0.25">
      <c r="H68" s="12"/>
      <c r="N68" s="1"/>
      <c r="AA68" s="1"/>
      <c r="AB68" s="1"/>
      <c r="AC68" s="1"/>
      <c r="AD68" s="1"/>
      <c r="AE68" s="1"/>
      <c r="AF68" s="1"/>
      <c r="AG68" s="1"/>
      <c r="AH68" s="1"/>
    </row>
    <row r="69" spans="8:34" ht="15.75" customHeight="1" x14ac:dyDescent="0.25">
      <c r="H69" s="12"/>
      <c r="N69" s="1"/>
      <c r="AA69" s="1"/>
      <c r="AB69" s="1"/>
      <c r="AC69" s="1"/>
      <c r="AD69" s="1"/>
      <c r="AE69" s="1"/>
      <c r="AF69" s="1"/>
      <c r="AG69" s="1"/>
      <c r="AH69" s="1"/>
    </row>
    <row r="70" spans="8:34" ht="15.75" customHeight="1" x14ac:dyDescent="0.25">
      <c r="H70" s="12"/>
      <c r="N70" s="1"/>
      <c r="AA70" s="1"/>
      <c r="AB70" s="1"/>
      <c r="AC70" s="1"/>
      <c r="AD70" s="1"/>
      <c r="AE70" s="1"/>
      <c r="AF70" s="1"/>
      <c r="AG70" s="1"/>
      <c r="AH70" s="1"/>
    </row>
    <row r="71" spans="8:34" ht="15.75" customHeight="1" x14ac:dyDescent="0.25">
      <c r="H71" s="12"/>
      <c r="N71" s="1"/>
      <c r="AA71" s="1"/>
      <c r="AB71" s="1"/>
      <c r="AC71" s="1"/>
      <c r="AD71" s="1"/>
      <c r="AE71" s="1"/>
      <c r="AF71" s="1"/>
      <c r="AG71" s="1"/>
      <c r="AH71" s="1"/>
    </row>
    <row r="72" spans="8:34" ht="15.75" customHeight="1" x14ac:dyDescent="0.25">
      <c r="H72" s="12"/>
      <c r="N72" s="1"/>
      <c r="AA72" s="1"/>
      <c r="AB72" s="1"/>
      <c r="AC72" s="1"/>
      <c r="AD72" s="1"/>
      <c r="AE72" s="1"/>
      <c r="AF72" s="1"/>
      <c r="AG72" s="1"/>
      <c r="AH72" s="1"/>
    </row>
    <row r="73" spans="8:34" ht="15.75" customHeight="1" x14ac:dyDescent="0.25">
      <c r="H73" s="12"/>
      <c r="N73" s="1"/>
      <c r="AA73" s="1"/>
      <c r="AB73" s="1"/>
      <c r="AC73" s="1"/>
      <c r="AD73" s="1"/>
      <c r="AE73" s="1"/>
      <c r="AF73" s="1"/>
      <c r="AG73" s="1"/>
      <c r="AH73" s="1"/>
    </row>
    <row r="74" spans="8:34" ht="15.75" customHeight="1" x14ac:dyDescent="0.25">
      <c r="H74" s="12"/>
      <c r="N74" s="1"/>
      <c r="AA74" s="1"/>
      <c r="AB74" s="1"/>
      <c r="AC74" s="1"/>
      <c r="AD74" s="1"/>
      <c r="AE74" s="1"/>
      <c r="AF74" s="1"/>
      <c r="AG74" s="1"/>
      <c r="AH74" s="1"/>
    </row>
    <row r="75" spans="8:34" ht="15.75" customHeight="1" x14ac:dyDescent="0.25">
      <c r="H75" s="12"/>
      <c r="N75" s="1"/>
      <c r="AA75" s="1"/>
      <c r="AB75" s="1"/>
      <c r="AC75" s="1"/>
      <c r="AD75" s="1"/>
      <c r="AE75" s="1"/>
      <c r="AF75" s="1"/>
      <c r="AG75" s="1"/>
      <c r="AH75" s="1"/>
    </row>
    <row r="76" spans="8:34" ht="15.75" customHeight="1" x14ac:dyDescent="0.25">
      <c r="H76" s="12"/>
      <c r="N76" s="1"/>
      <c r="AA76" s="1"/>
      <c r="AB76" s="1"/>
      <c r="AC76" s="1"/>
      <c r="AD76" s="1"/>
      <c r="AE76" s="1"/>
      <c r="AF76" s="1"/>
      <c r="AG76" s="1"/>
      <c r="AH76" s="1"/>
    </row>
    <row r="77" spans="8:34" ht="15.75" customHeight="1" x14ac:dyDescent="0.25">
      <c r="H77" s="12"/>
      <c r="N77" s="1"/>
      <c r="AA77" s="1"/>
      <c r="AB77" s="1"/>
      <c r="AC77" s="1"/>
      <c r="AD77" s="1"/>
      <c r="AE77" s="1"/>
      <c r="AF77" s="1"/>
      <c r="AG77" s="1"/>
      <c r="AH77" s="1"/>
    </row>
    <row r="78" spans="8:34" ht="15.75" customHeight="1" x14ac:dyDescent="0.25">
      <c r="H78" s="12"/>
      <c r="N78" s="1"/>
      <c r="AA78" s="1"/>
      <c r="AB78" s="1"/>
      <c r="AC78" s="1"/>
      <c r="AD78" s="1"/>
      <c r="AE78" s="1"/>
      <c r="AF78" s="1"/>
      <c r="AG78" s="1"/>
      <c r="AH78" s="1"/>
    </row>
    <row r="79" spans="8:34" ht="15.75" customHeight="1" x14ac:dyDescent="0.25">
      <c r="H79" s="12"/>
      <c r="N79" s="1"/>
      <c r="AA79" s="1"/>
      <c r="AB79" s="1"/>
      <c r="AC79" s="1"/>
      <c r="AD79" s="1"/>
      <c r="AE79" s="1"/>
      <c r="AF79" s="1"/>
      <c r="AG79" s="1"/>
      <c r="AH79" s="1"/>
    </row>
    <row r="80" spans="8:34" ht="15.75" customHeight="1" x14ac:dyDescent="0.25">
      <c r="H80" s="12"/>
      <c r="N80" s="1"/>
      <c r="AA80" s="1"/>
      <c r="AB80" s="1"/>
      <c r="AC80" s="1"/>
      <c r="AD80" s="1"/>
      <c r="AE80" s="1"/>
      <c r="AF80" s="1"/>
      <c r="AG80" s="1"/>
      <c r="AH80" s="1"/>
    </row>
    <row r="81" spans="8:34" ht="15.75" customHeight="1" x14ac:dyDescent="0.25">
      <c r="H81" s="12"/>
      <c r="N81" s="1"/>
      <c r="AA81" s="1"/>
      <c r="AB81" s="1"/>
      <c r="AC81" s="1"/>
      <c r="AD81" s="1"/>
      <c r="AE81" s="1"/>
      <c r="AF81" s="1"/>
      <c r="AG81" s="1"/>
      <c r="AH81" s="1"/>
    </row>
    <row r="82" spans="8:34" ht="15.75" customHeight="1" x14ac:dyDescent="0.25">
      <c r="H82" s="12"/>
      <c r="N82" s="1"/>
      <c r="AA82" s="1"/>
      <c r="AB82" s="1"/>
      <c r="AC82" s="1"/>
      <c r="AD82" s="1"/>
      <c r="AE82" s="1"/>
      <c r="AF82" s="1"/>
      <c r="AG82" s="1"/>
      <c r="AH82" s="1"/>
    </row>
    <row r="83" spans="8:34" ht="15.75" customHeight="1" x14ac:dyDescent="0.25">
      <c r="H83" s="12"/>
      <c r="N83" s="1"/>
      <c r="AA83" s="1"/>
      <c r="AB83" s="1"/>
      <c r="AC83" s="1"/>
      <c r="AD83" s="1"/>
      <c r="AE83" s="1"/>
      <c r="AF83" s="1"/>
      <c r="AG83" s="1"/>
      <c r="AH83" s="1"/>
    </row>
    <row r="84" spans="8:34" ht="15.75" customHeight="1" x14ac:dyDescent="0.25">
      <c r="H84" s="12"/>
      <c r="N84" s="1"/>
      <c r="AA84" s="1"/>
      <c r="AB84" s="1"/>
      <c r="AC84" s="1"/>
      <c r="AD84" s="1"/>
      <c r="AE84" s="1"/>
      <c r="AF84" s="1"/>
      <c r="AG84" s="1"/>
      <c r="AH84" s="1"/>
    </row>
    <row r="85" spans="8:34" ht="15.75" customHeight="1" x14ac:dyDescent="0.25">
      <c r="H85" s="12"/>
      <c r="N85" s="1"/>
      <c r="AA85" s="1"/>
      <c r="AB85" s="1"/>
      <c r="AC85" s="1"/>
      <c r="AD85" s="1"/>
      <c r="AE85" s="1"/>
      <c r="AF85" s="1"/>
      <c r="AG85" s="1"/>
      <c r="AH85" s="1"/>
    </row>
    <row r="86" spans="8:34" ht="15.75" customHeight="1" x14ac:dyDescent="0.25">
      <c r="H86" s="12"/>
      <c r="N86" s="1"/>
      <c r="AA86" s="1"/>
      <c r="AB86" s="1"/>
      <c r="AC86" s="1"/>
      <c r="AD86" s="1"/>
      <c r="AE86" s="1"/>
      <c r="AF86" s="1"/>
      <c r="AG86" s="1"/>
      <c r="AH86" s="1"/>
    </row>
    <row r="87" spans="8:34" ht="15.75" customHeight="1" x14ac:dyDescent="0.25">
      <c r="H87" s="12"/>
      <c r="N87" s="1"/>
      <c r="AA87" s="1"/>
      <c r="AB87" s="1"/>
      <c r="AC87" s="1"/>
      <c r="AD87" s="1"/>
      <c r="AE87" s="1"/>
      <c r="AF87" s="1"/>
      <c r="AG87" s="1"/>
      <c r="AH87" s="1"/>
    </row>
    <row r="88" spans="8:34" ht="15.75" customHeight="1" x14ac:dyDescent="0.25">
      <c r="H88" s="12"/>
      <c r="N88" s="1"/>
      <c r="AA88" s="1"/>
      <c r="AB88" s="1"/>
      <c r="AC88" s="1"/>
      <c r="AD88" s="1"/>
      <c r="AE88" s="1"/>
      <c r="AF88" s="1"/>
      <c r="AG88" s="1"/>
      <c r="AH88" s="1"/>
    </row>
    <row r="89" spans="8:34" ht="15.75" customHeight="1" x14ac:dyDescent="0.25">
      <c r="H89" s="12"/>
      <c r="N89" s="1"/>
      <c r="AA89" s="1"/>
      <c r="AB89" s="1"/>
      <c r="AC89" s="1"/>
      <c r="AD89" s="1"/>
      <c r="AE89" s="1"/>
      <c r="AF89" s="1"/>
      <c r="AG89" s="1"/>
      <c r="AH89" s="1"/>
    </row>
    <row r="90" spans="8:34" ht="15.75" customHeight="1" x14ac:dyDescent="0.25">
      <c r="H90" s="12"/>
      <c r="N90" s="1"/>
      <c r="AA90" s="1"/>
      <c r="AB90" s="1"/>
      <c r="AC90" s="1"/>
      <c r="AD90" s="1"/>
      <c r="AE90" s="1"/>
      <c r="AF90" s="1"/>
      <c r="AG90" s="1"/>
      <c r="AH90" s="1"/>
    </row>
    <row r="91" spans="8:34" ht="15.75" customHeight="1" x14ac:dyDescent="0.25">
      <c r="H91" s="12"/>
      <c r="N91" s="1"/>
      <c r="AA91" s="1"/>
      <c r="AB91" s="1"/>
      <c r="AC91" s="1"/>
      <c r="AD91" s="1"/>
      <c r="AE91" s="1"/>
      <c r="AF91" s="1"/>
      <c r="AG91" s="1"/>
      <c r="AH91" s="1"/>
    </row>
    <row r="92" spans="8:34" ht="15.75" customHeight="1" x14ac:dyDescent="0.25">
      <c r="H92" s="12"/>
      <c r="N92" s="1"/>
      <c r="AA92" s="1"/>
      <c r="AB92" s="1"/>
      <c r="AC92" s="1"/>
      <c r="AD92" s="1"/>
      <c r="AE92" s="1"/>
      <c r="AF92" s="1"/>
      <c r="AG92" s="1"/>
      <c r="AH92" s="1"/>
    </row>
    <row r="93" spans="8:34" ht="15.75" customHeight="1" x14ac:dyDescent="0.25">
      <c r="H93" s="12"/>
      <c r="N93" s="1"/>
      <c r="AA93" s="1"/>
      <c r="AB93" s="1"/>
      <c r="AC93" s="1"/>
      <c r="AD93" s="1"/>
      <c r="AE93" s="1"/>
      <c r="AF93" s="1"/>
      <c r="AG93" s="1"/>
      <c r="AH93" s="1"/>
    </row>
    <row r="94" spans="8:34" ht="15.75" customHeight="1" x14ac:dyDescent="0.25">
      <c r="H94" s="12"/>
      <c r="N94" s="1"/>
      <c r="AA94" s="1"/>
      <c r="AB94" s="1"/>
      <c r="AC94" s="1"/>
      <c r="AD94" s="1"/>
      <c r="AE94" s="1"/>
      <c r="AF94" s="1"/>
      <c r="AG94" s="1"/>
      <c r="AH94" s="1"/>
    </row>
    <row r="95" spans="8:34" ht="15.75" customHeight="1" x14ac:dyDescent="0.25">
      <c r="H95" s="12"/>
      <c r="N95" s="1"/>
      <c r="AA95" s="1"/>
      <c r="AB95" s="1"/>
      <c r="AC95" s="1"/>
      <c r="AD95" s="1"/>
      <c r="AE95" s="1"/>
      <c r="AF95" s="1"/>
      <c r="AG95" s="1"/>
      <c r="AH95" s="1"/>
    </row>
    <row r="96" spans="8:34" ht="15.75" customHeight="1" x14ac:dyDescent="0.25">
      <c r="H96" s="12"/>
      <c r="N96" s="1"/>
      <c r="AA96" s="1"/>
      <c r="AB96" s="1"/>
      <c r="AC96" s="1"/>
      <c r="AD96" s="1"/>
      <c r="AE96" s="1"/>
      <c r="AF96" s="1"/>
      <c r="AG96" s="1"/>
      <c r="AH96" s="1"/>
    </row>
    <row r="97" spans="8:34" ht="15.75" customHeight="1" x14ac:dyDescent="0.25">
      <c r="H97" s="12"/>
      <c r="N97" s="1"/>
      <c r="AA97" s="1"/>
      <c r="AB97" s="1"/>
      <c r="AC97" s="1"/>
      <c r="AD97" s="1"/>
      <c r="AE97" s="1"/>
      <c r="AF97" s="1"/>
      <c r="AG97" s="1"/>
      <c r="AH97" s="1"/>
    </row>
    <row r="98" spans="8:34" ht="15.75" customHeight="1" x14ac:dyDescent="0.25">
      <c r="H98" s="12"/>
      <c r="N98" s="1"/>
      <c r="AA98" s="1"/>
      <c r="AB98" s="1"/>
      <c r="AC98" s="1"/>
      <c r="AD98" s="1"/>
      <c r="AE98" s="1"/>
      <c r="AF98" s="1"/>
      <c r="AG98" s="1"/>
      <c r="AH98" s="1"/>
    </row>
    <row r="99" spans="8:34" ht="15.75" customHeight="1" x14ac:dyDescent="0.25">
      <c r="H99" s="12"/>
      <c r="N99" s="1"/>
      <c r="AA99" s="1"/>
      <c r="AB99" s="1"/>
      <c r="AC99" s="1"/>
      <c r="AD99" s="1"/>
      <c r="AE99" s="1"/>
      <c r="AF99" s="1"/>
      <c r="AG99" s="1"/>
      <c r="AH99" s="1"/>
    </row>
    <row r="100" spans="8:34" ht="15.75" customHeight="1" x14ac:dyDescent="0.25">
      <c r="H100" s="12"/>
      <c r="N100" s="1"/>
      <c r="AA100" s="1"/>
      <c r="AB100" s="1"/>
      <c r="AC100" s="1"/>
      <c r="AD100" s="1"/>
      <c r="AE100" s="1"/>
      <c r="AF100" s="1"/>
      <c r="AG100" s="1"/>
      <c r="AH100" s="1"/>
    </row>
    <row r="101" spans="8:34" ht="15.75" customHeight="1" x14ac:dyDescent="0.25">
      <c r="H101" s="12"/>
      <c r="N101" s="1"/>
      <c r="AA101" s="1"/>
      <c r="AB101" s="1"/>
      <c r="AC101" s="1"/>
      <c r="AD101" s="1"/>
      <c r="AE101" s="1"/>
      <c r="AF101" s="1"/>
      <c r="AG101" s="1"/>
      <c r="AH101" s="1"/>
    </row>
    <row r="102" spans="8:34" ht="15.75" customHeight="1" x14ac:dyDescent="0.25">
      <c r="H102" s="12"/>
      <c r="N102" s="1"/>
      <c r="AA102" s="1"/>
      <c r="AB102" s="1"/>
      <c r="AC102" s="1"/>
      <c r="AD102" s="1"/>
      <c r="AE102" s="1"/>
      <c r="AF102" s="1"/>
      <c r="AG102" s="1"/>
      <c r="AH102" s="1"/>
    </row>
    <row r="103" spans="8:34" ht="15.75" customHeight="1" x14ac:dyDescent="0.25">
      <c r="H103" s="12"/>
      <c r="N103" s="1"/>
      <c r="AA103" s="1"/>
      <c r="AB103" s="1"/>
      <c r="AC103" s="1"/>
      <c r="AD103" s="1"/>
      <c r="AE103" s="1"/>
      <c r="AF103" s="1"/>
      <c r="AG103" s="1"/>
      <c r="AH103" s="1"/>
    </row>
    <row r="104" spans="8:34" ht="15.75" customHeight="1" x14ac:dyDescent="0.25">
      <c r="H104" s="12"/>
      <c r="N104" s="1"/>
      <c r="AA104" s="1"/>
      <c r="AB104" s="1"/>
      <c r="AC104" s="1"/>
      <c r="AD104" s="1"/>
      <c r="AE104" s="1"/>
      <c r="AF104" s="1"/>
      <c r="AG104" s="1"/>
      <c r="AH104" s="1"/>
    </row>
    <row r="105" spans="8:34" ht="15.75" customHeight="1" x14ac:dyDescent="0.25">
      <c r="H105" s="12"/>
      <c r="N105" s="1"/>
      <c r="AA105" s="1"/>
      <c r="AB105" s="1"/>
      <c r="AC105" s="1"/>
      <c r="AD105" s="1"/>
      <c r="AE105" s="1"/>
      <c r="AF105" s="1"/>
      <c r="AG105" s="1"/>
      <c r="AH105" s="1"/>
    </row>
    <row r="106" spans="8:34" ht="15.75" customHeight="1" x14ac:dyDescent="0.25">
      <c r="H106" s="12"/>
      <c r="N106" s="1"/>
      <c r="AA106" s="1"/>
      <c r="AB106" s="1"/>
      <c r="AC106" s="1"/>
      <c r="AD106" s="1"/>
      <c r="AE106" s="1"/>
      <c r="AF106" s="1"/>
      <c r="AG106" s="1"/>
      <c r="AH106" s="1"/>
    </row>
    <row r="107" spans="8:34" ht="15.75" customHeight="1" x14ac:dyDescent="0.25">
      <c r="H107" s="12"/>
      <c r="N107" s="1"/>
      <c r="AA107" s="1"/>
      <c r="AB107" s="1"/>
      <c r="AC107" s="1"/>
      <c r="AD107" s="1"/>
      <c r="AE107" s="1"/>
      <c r="AF107" s="1"/>
      <c r="AG107" s="1"/>
      <c r="AH107" s="1"/>
    </row>
    <row r="108" spans="8:34" ht="15.75" customHeight="1" x14ac:dyDescent="0.25">
      <c r="H108" s="12"/>
      <c r="N108" s="1"/>
      <c r="AA108" s="1"/>
      <c r="AB108" s="1"/>
      <c r="AC108" s="1"/>
      <c r="AD108" s="1"/>
      <c r="AE108" s="1"/>
      <c r="AF108" s="1"/>
      <c r="AG108" s="1"/>
      <c r="AH108" s="1"/>
    </row>
    <row r="109" spans="8:34" ht="15.75" customHeight="1" x14ac:dyDescent="0.25">
      <c r="H109" s="12"/>
      <c r="N109" s="1"/>
      <c r="AA109" s="1"/>
      <c r="AB109" s="1"/>
      <c r="AC109" s="1"/>
      <c r="AD109" s="1"/>
      <c r="AE109" s="1"/>
      <c r="AF109" s="1"/>
      <c r="AG109" s="1"/>
      <c r="AH109" s="1"/>
    </row>
    <row r="110" spans="8:34" ht="15.75" customHeight="1" x14ac:dyDescent="0.25">
      <c r="H110" s="12"/>
      <c r="N110" s="1"/>
      <c r="AA110" s="1"/>
      <c r="AB110" s="1"/>
      <c r="AC110" s="1"/>
      <c r="AD110" s="1"/>
      <c r="AE110" s="1"/>
      <c r="AF110" s="1"/>
      <c r="AG110" s="1"/>
      <c r="AH110" s="1"/>
    </row>
    <row r="111" spans="8:34" ht="15.75" customHeight="1" x14ac:dyDescent="0.25">
      <c r="H111" s="12"/>
      <c r="N111" s="1"/>
      <c r="AA111" s="1"/>
      <c r="AB111" s="1"/>
      <c r="AC111" s="1"/>
      <c r="AD111" s="1"/>
      <c r="AE111" s="1"/>
      <c r="AF111" s="1"/>
      <c r="AG111" s="1"/>
      <c r="AH111" s="1"/>
    </row>
    <row r="112" spans="8:34" ht="15.75" customHeight="1" x14ac:dyDescent="0.25">
      <c r="H112" s="12"/>
      <c r="N112" s="1"/>
      <c r="AA112" s="1"/>
      <c r="AB112" s="1"/>
      <c r="AC112" s="1"/>
      <c r="AD112" s="1"/>
      <c r="AE112" s="1"/>
      <c r="AF112" s="1"/>
      <c r="AG112" s="1"/>
      <c r="AH112" s="1"/>
    </row>
    <row r="113" spans="8:34" ht="15.75" customHeight="1" x14ac:dyDescent="0.25">
      <c r="H113" s="12"/>
      <c r="N113" s="1"/>
      <c r="AA113" s="1"/>
      <c r="AB113" s="1"/>
      <c r="AC113" s="1"/>
      <c r="AD113" s="1"/>
      <c r="AE113" s="1"/>
      <c r="AF113" s="1"/>
      <c r="AG113" s="1"/>
      <c r="AH113" s="1"/>
    </row>
    <row r="114" spans="8:34" ht="15.75" customHeight="1" x14ac:dyDescent="0.25">
      <c r="H114" s="12"/>
      <c r="N114" s="1"/>
      <c r="AA114" s="1"/>
      <c r="AB114" s="1"/>
      <c r="AC114" s="1"/>
      <c r="AD114" s="1"/>
      <c r="AE114" s="1"/>
      <c r="AF114" s="1"/>
      <c r="AG114" s="1"/>
      <c r="AH114" s="1"/>
    </row>
    <row r="115" spans="8:34" ht="15.75" customHeight="1" x14ac:dyDescent="0.25">
      <c r="H115" s="12"/>
      <c r="N115" s="1"/>
      <c r="AA115" s="1"/>
      <c r="AB115" s="1"/>
      <c r="AC115" s="1"/>
      <c r="AD115" s="1"/>
      <c r="AE115" s="1"/>
      <c r="AF115" s="1"/>
      <c r="AG115" s="1"/>
      <c r="AH115" s="1"/>
    </row>
    <row r="116" spans="8:34" ht="15.75" customHeight="1" x14ac:dyDescent="0.25">
      <c r="H116" s="12"/>
      <c r="N116" s="1"/>
      <c r="AA116" s="1"/>
      <c r="AB116" s="1"/>
      <c r="AC116" s="1"/>
      <c r="AD116" s="1"/>
      <c r="AE116" s="1"/>
      <c r="AF116" s="1"/>
      <c r="AG116" s="1"/>
      <c r="AH116" s="1"/>
    </row>
    <row r="117" spans="8:34" ht="15.75" customHeight="1" x14ac:dyDescent="0.25">
      <c r="H117" s="12"/>
      <c r="N117" s="1"/>
      <c r="AA117" s="1"/>
      <c r="AB117" s="1"/>
      <c r="AC117" s="1"/>
      <c r="AD117" s="1"/>
      <c r="AE117" s="1"/>
      <c r="AF117" s="1"/>
      <c r="AG117" s="1"/>
      <c r="AH117" s="1"/>
    </row>
    <row r="118" spans="8:34" ht="15.75" customHeight="1" x14ac:dyDescent="0.25">
      <c r="H118" s="12"/>
      <c r="N118" s="1"/>
      <c r="AA118" s="1"/>
      <c r="AB118" s="1"/>
      <c r="AC118" s="1"/>
      <c r="AD118" s="1"/>
      <c r="AE118" s="1"/>
      <c r="AF118" s="1"/>
      <c r="AG118" s="1"/>
      <c r="AH118" s="1"/>
    </row>
    <row r="119" spans="8:34" ht="15.75" customHeight="1" x14ac:dyDescent="0.25">
      <c r="H119" s="12"/>
      <c r="N119" s="1"/>
      <c r="AA119" s="1"/>
      <c r="AB119" s="1"/>
      <c r="AC119" s="1"/>
      <c r="AD119" s="1"/>
      <c r="AE119" s="1"/>
      <c r="AF119" s="1"/>
      <c r="AG119" s="1"/>
      <c r="AH119" s="1"/>
    </row>
    <row r="120" spans="8:34" ht="15.75" customHeight="1" x14ac:dyDescent="0.25">
      <c r="H120" s="12"/>
      <c r="N120" s="1"/>
      <c r="AA120" s="1"/>
      <c r="AB120" s="1"/>
      <c r="AC120" s="1"/>
      <c r="AD120" s="1"/>
      <c r="AE120" s="1"/>
      <c r="AF120" s="1"/>
      <c r="AG120" s="1"/>
      <c r="AH120" s="1"/>
    </row>
    <row r="121" spans="8:34" ht="15.75" customHeight="1" x14ac:dyDescent="0.25">
      <c r="H121" s="12"/>
      <c r="N121" s="1"/>
      <c r="AA121" s="1"/>
      <c r="AB121" s="1"/>
      <c r="AC121" s="1"/>
      <c r="AD121" s="1"/>
      <c r="AE121" s="1"/>
      <c r="AF121" s="1"/>
      <c r="AG121" s="1"/>
      <c r="AH121" s="1"/>
    </row>
    <row r="122" spans="8:34" ht="15.75" customHeight="1" x14ac:dyDescent="0.25">
      <c r="H122" s="12"/>
      <c r="N122" s="1"/>
      <c r="AA122" s="1"/>
      <c r="AB122" s="1"/>
      <c r="AC122" s="1"/>
      <c r="AD122" s="1"/>
      <c r="AE122" s="1"/>
      <c r="AF122" s="1"/>
      <c r="AG122" s="1"/>
      <c r="AH122" s="1"/>
    </row>
    <row r="123" spans="8:34" ht="15.75" customHeight="1" x14ac:dyDescent="0.25">
      <c r="H123" s="12"/>
      <c r="N123" s="1"/>
      <c r="AA123" s="1"/>
      <c r="AB123" s="1"/>
      <c r="AC123" s="1"/>
      <c r="AD123" s="1"/>
      <c r="AE123" s="1"/>
      <c r="AF123" s="1"/>
      <c r="AG123" s="1"/>
      <c r="AH123" s="1"/>
    </row>
    <row r="124" spans="8:34" ht="15.75" customHeight="1" x14ac:dyDescent="0.25">
      <c r="H124" s="12"/>
      <c r="N124" s="1"/>
      <c r="AA124" s="1"/>
      <c r="AB124" s="1"/>
      <c r="AC124" s="1"/>
      <c r="AD124" s="1"/>
      <c r="AE124" s="1"/>
      <c r="AF124" s="1"/>
      <c r="AG124" s="1"/>
      <c r="AH124" s="1"/>
    </row>
    <row r="125" spans="8:34" ht="15.75" customHeight="1" x14ac:dyDescent="0.25">
      <c r="H125" s="12"/>
      <c r="N125" s="1"/>
      <c r="AA125" s="1"/>
      <c r="AB125" s="1"/>
      <c r="AC125" s="1"/>
      <c r="AD125" s="1"/>
      <c r="AE125" s="1"/>
      <c r="AF125" s="1"/>
      <c r="AG125" s="1"/>
      <c r="AH125" s="1"/>
    </row>
    <row r="126" spans="8:34" ht="15.75" customHeight="1" x14ac:dyDescent="0.25">
      <c r="H126" s="12"/>
      <c r="N126" s="1"/>
      <c r="AA126" s="1"/>
      <c r="AB126" s="1"/>
      <c r="AC126" s="1"/>
      <c r="AD126" s="1"/>
      <c r="AE126" s="1"/>
      <c r="AF126" s="1"/>
      <c r="AG126" s="1"/>
      <c r="AH126" s="1"/>
    </row>
    <row r="127" spans="8:34" ht="15.75" customHeight="1" x14ac:dyDescent="0.25">
      <c r="H127" s="12"/>
      <c r="N127" s="1"/>
      <c r="AA127" s="1"/>
      <c r="AB127" s="1"/>
      <c r="AC127" s="1"/>
      <c r="AD127" s="1"/>
      <c r="AE127" s="1"/>
      <c r="AF127" s="1"/>
      <c r="AG127" s="1"/>
      <c r="AH127" s="1"/>
    </row>
    <row r="128" spans="8:34" ht="15.75" customHeight="1" x14ac:dyDescent="0.25">
      <c r="H128" s="12"/>
      <c r="N128" s="1"/>
      <c r="AA128" s="1"/>
      <c r="AB128" s="1"/>
      <c r="AC128" s="1"/>
      <c r="AD128" s="1"/>
      <c r="AE128" s="1"/>
      <c r="AF128" s="1"/>
      <c r="AG128" s="1"/>
      <c r="AH128" s="1"/>
    </row>
    <row r="129" spans="8:34" ht="15.75" customHeight="1" x14ac:dyDescent="0.25">
      <c r="H129" s="12"/>
      <c r="N129" s="1"/>
      <c r="AA129" s="1"/>
      <c r="AB129" s="1"/>
      <c r="AC129" s="1"/>
      <c r="AD129" s="1"/>
      <c r="AE129" s="1"/>
      <c r="AF129" s="1"/>
      <c r="AG129" s="1"/>
      <c r="AH129" s="1"/>
    </row>
    <row r="130" spans="8:34" ht="15.75" customHeight="1" x14ac:dyDescent="0.25">
      <c r="H130" s="12"/>
      <c r="N130" s="1"/>
      <c r="AA130" s="1"/>
      <c r="AB130" s="1"/>
      <c r="AC130" s="1"/>
      <c r="AD130" s="1"/>
      <c r="AE130" s="1"/>
      <c r="AF130" s="1"/>
      <c r="AG130" s="1"/>
      <c r="AH130" s="1"/>
    </row>
    <row r="131" spans="8:34" ht="15.75" customHeight="1" x14ac:dyDescent="0.25">
      <c r="H131" s="12"/>
      <c r="N131" s="1"/>
      <c r="AA131" s="1"/>
      <c r="AB131" s="1"/>
      <c r="AC131" s="1"/>
      <c r="AD131" s="1"/>
      <c r="AE131" s="1"/>
      <c r="AF131" s="1"/>
      <c r="AG131" s="1"/>
      <c r="AH131" s="1"/>
    </row>
    <row r="132" spans="8:34" ht="15.75" customHeight="1" x14ac:dyDescent="0.25">
      <c r="H132" s="12"/>
      <c r="N132" s="1"/>
      <c r="AA132" s="1"/>
      <c r="AB132" s="1"/>
      <c r="AC132" s="1"/>
      <c r="AD132" s="1"/>
      <c r="AE132" s="1"/>
      <c r="AF132" s="1"/>
      <c r="AG132" s="1"/>
      <c r="AH132" s="1"/>
    </row>
    <row r="133" spans="8:34" ht="15.75" customHeight="1" x14ac:dyDescent="0.25">
      <c r="H133" s="12"/>
      <c r="N133" s="1"/>
      <c r="AA133" s="1"/>
      <c r="AB133" s="1"/>
      <c r="AC133" s="1"/>
      <c r="AD133" s="1"/>
      <c r="AE133" s="1"/>
      <c r="AF133" s="1"/>
      <c r="AG133" s="1"/>
      <c r="AH133" s="1"/>
    </row>
    <row r="134" spans="8:34" ht="15.75" customHeight="1" x14ac:dyDescent="0.25">
      <c r="H134" s="12"/>
      <c r="N134" s="1"/>
      <c r="AA134" s="1"/>
      <c r="AB134" s="1"/>
      <c r="AC134" s="1"/>
      <c r="AD134" s="1"/>
      <c r="AE134" s="1"/>
      <c r="AF134" s="1"/>
      <c r="AG134" s="1"/>
      <c r="AH134" s="1"/>
    </row>
    <row r="135" spans="8:34" ht="15.75" customHeight="1" x14ac:dyDescent="0.25">
      <c r="H135" s="12"/>
      <c r="N135" s="1"/>
      <c r="AA135" s="1"/>
      <c r="AB135" s="1"/>
      <c r="AC135" s="1"/>
      <c r="AD135" s="1"/>
      <c r="AE135" s="1"/>
      <c r="AF135" s="1"/>
      <c r="AG135" s="1"/>
      <c r="AH135" s="1"/>
    </row>
    <row r="136" spans="8:34" ht="15.75" customHeight="1" x14ac:dyDescent="0.25">
      <c r="H136" s="12"/>
      <c r="N136" s="1"/>
      <c r="AA136" s="1"/>
      <c r="AB136" s="1"/>
      <c r="AC136" s="1"/>
      <c r="AD136" s="1"/>
      <c r="AE136" s="1"/>
      <c r="AF136" s="1"/>
      <c r="AG136" s="1"/>
      <c r="AH136" s="1"/>
    </row>
    <row r="137" spans="8:34" ht="15.75" customHeight="1" x14ac:dyDescent="0.25">
      <c r="H137" s="12"/>
      <c r="N137" s="1"/>
      <c r="AA137" s="1"/>
      <c r="AB137" s="1"/>
      <c r="AC137" s="1"/>
      <c r="AD137" s="1"/>
      <c r="AE137" s="1"/>
      <c r="AF137" s="1"/>
      <c r="AG137" s="1"/>
      <c r="AH137" s="1"/>
    </row>
    <row r="138" spans="8:34" ht="15.75" customHeight="1" x14ac:dyDescent="0.25">
      <c r="H138" s="12"/>
      <c r="N138" s="1"/>
      <c r="AA138" s="1"/>
      <c r="AB138" s="1"/>
      <c r="AC138" s="1"/>
      <c r="AD138" s="1"/>
      <c r="AE138" s="1"/>
      <c r="AF138" s="1"/>
      <c r="AG138" s="1"/>
      <c r="AH138" s="1"/>
    </row>
    <row r="139" spans="8:34" ht="15.75" customHeight="1" x14ac:dyDescent="0.25">
      <c r="H139" s="12"/>
      <c r="N139" s="1"/>
      <c r="AA139" s="1"/>
      <c r="AB139" s="1"/>
      <c r="AC139" s="1"/>
      <c r="AD139" s="1"/>
      <c r="AE139" s="1"/>
      <c r="AF139" s="1"/>
      <c r="AG139" s="1"/>
      <c r="AH139" s="1"/>
    </row>
    <row r="140" spans="8:34" ht="15.75" customHeight="1" x14ac:dyDescent="0.25">
      <c r="H140" s="12"/>
      <c r="N140" s="1"/>
      <c r="AA140" s="1"/>
      <c r="AB140" s="1"/>
      <c r="AC140" s="1"/>
      <c r="AD140" s="1"/>
      <c r="AE140" s="1"/>
      <c r="AF140" s="1"/>
      <c r="AG140" s="1"/>
      <c r="AH140" s="1"/>
    </row>
    <row r="141" spans="8:34" ht="15.75" customHeight="1" x14ac:dyDescent="0.25">
      <c r="H141" s="12"/>
      <c r="N141" s="1"/>
      <c r="AA141" s="1"/>
      <c r="AB141" s="1"/>
      <c r="AC141" s="1"/>
      <c r="AD141" s="1"/>
      <c r="AE141" s="1"/>
      <c r="AF141" s="1"/>
      <c r="AG141" s="1"/>
      <c r="AH141" s="1"/>
    </row>
    <row r="142" spans="8:34" ht="15.75" customHeight="1" x14ac:dyDescent="0.25">
      <c r="H142" s="12"/>
      <c r="N142" s="1"/>
      <c r="AA142" s="1"/>
      <c r="AB142" s="1"/>
      <c r="AC142" s="1"/>
      <c r="AD142" s="1"/>
      <c r="AE142" s="1"/>
      <c r="AF142" s="1"/>
      <c r="AG142" s="1"/>
      <c r="AH142" s="1"/>
    </row>
    <row r="143" spans="8:34" ht="15.75" customHeight="1" x14ac:dyDescent="0.25">
      <c r="H143" s="12"/>
      <c r="N143" s="1"/>
      <c r="AA143" s="1"/>
      <c r="AB143" s="1"/>
      <c r="AC143" s="1"/>
      <c r="AD143" s="1"/>
      <c r="AE143" s="1"/>
      <c r="AF143" s="1"/>
      <c r="AG143" s="1"/>
      <c r="AH143" s="1"/>
    </row>
    <row r="144" spans="8:34" ht="15.75" customHeight="1" x14ac:dyDescent="0.25">
      <c r="H144" s="12"/>
      <c r="N144" s="1"/>
      <c r="AA144" s="1"/>
      <c r="AB144" s="1"/>
      <c r="AC144" s="1"/>
      <c r="AD144" s="1"/>
      <c r="AE144" s="1"/>
      <c r="AF144" s="1"/>
      <c r="AG144" s="1"/>
      <c r="AH144" s="1"/>
    </row>
    <row r="145" spans="8:34" ht="15.75" customHeight="1" x14ac:dyDescent="0.25">
      <c r="H145" s="12"/>
      <c r="N145" s="1"/>
      <c r="AA145" s="1"/>
      <c r="AB145" s="1"/>
      <c r="AC145" s="1"/>
      <c r="AD145" s="1"/>
      <c r="AE145" s="1"/>
      <c r="AF145" s="1"/>
      <c r="AG145" s="1"/>
      <c r="AH145" s="1"/>
    </row>
    <row r="146" spans="8:34" ht="15.75" customHeight="1" x14ac:dyDescent="0.25">
      <c r="H146" s="12"/>
      <c r="N146" s="1"/>
      <c r="AA146" s="1"/>
      <c r="AB146" s="1"/>
      <c r="AC146" s="1"/>
      <c r="AD146" s="1"/>
      <c r="AE146" s="1"/>
      <c r="AF146" s="1"/>
      <c r="AG146" s="1"/>
      <c r="AH146" s="1"/>
    </row>
    <row r="147" spans="8:34" ht="15.75" customHeight="1" x14ac:dyDescent="0.25">
      <c r="H147" s="12"/>
      <c r="N147" s="1"/>
      <c r="AA147" s="1"/>
      <c r="AB147" s="1"/>
      <c r="AC147" s="1"/>
      <c r="AD147" s="1"/>
      <c r="AE147" s="1"/>
      <c r="AF147" s="1"/>
      <c r="AG147" s="1"/>
      <c r="AH147" s="1"/>
    </row>
    <row r="148" spans="8:34" ht="15.75" customHeight="1" x14ac:dyDescent="0.25">
      <c r="H148" s="12"/>
      <c r="N148" s="1"/>
      <c r="AA148" s="1"/>
      <c r="AB148" s="1"/>
      <c r="AC148" s="1"/>
      <c r="AD148" s="1"/>
      <c r="AE148" s="1"/>
      <c r="AF148" s="1"/>
      <c r="AG148" s="1"/>
      <c r="AH148" s="1"/>
    </row>
    <row r="149" spans="8:34" ht="15.75" customHeight="1" x14ac:dyDescent="0.25">
      <c r="H149" s="12"/>
      <c r="N149" s="1"/>
      <c r="AA149" s="1"/>
      <c r="AB149" s="1"/>
      <c r="AC149" s="1"/>
      <c r="AD149" s="1"/>
      <c r="AE149" s="1"/>
      <c r="AF149" s="1"/>
      <c r="AG149" s="1"/>
      <c r="AH149" s="1"/>
    </row>
    <row r="150" spans="8:34" ht="15.75" customHeight="1" x14ac:dyDescent="0.25">
      <c r="H150" s="12"/>
      <c r="N150" s="1"/>
      <c r="AA150" s="1"/>
      <c r="AB150" s="1"/>
      <c r="AC150" s="1"/>
      <c r="AD150" s="1"/>
      <c r="AE150" s="1"/>
      <c r="AF150" s="1"/>
      <c r="AG150" s="1"/>
      <c r="AH150" s="1"/>
    </row>
    <row r="151" spans="8:34" ht="15.75" customHeight="1" x14ac:dyDescent="0.25">
      <c r="H151" s="12"/>
      <c r="N151" s="1"/>
      <c r="AA151" s="1"/>
      <c r="AB151" s="1"/>
      <c r="AC151" s="1"/>
      <c r="AD151" s="1"/>
      <c r="AE151" s="1"/>
      <c r="AF151" s="1"/>
      <c r="AG151" s="1"/>
      <c r="AH151" s="1"/>
    </row>
    <row r="152" spans="8:34" ht="15.75" customHeight="1" x14ac:dyDescent="0.25">
      <c r="H152" s="12"/>
      <c r="N152" s="1"/>
      <c r="AA152" s="1"/>
      <c r="AB152" s="1"/>
      <c r="AC152" s="1"/>
      <c r="AD152" s="1"/>
      <c r="AE152" s="1"/>
      <c r="AF152" s="1"/>
      <c r="AG152" s="1"/>
      <c r="AH152" s="1"/>
    </row>
    <row r="153" spans="8:34" ht="15.75" customHeight="1" x14ac:dyDescent="0.25">
      <c r="H153" s="12"/>
      <c r="N153" s="1"/>
      <c r="AA153" s="1"/>
      <c r="AB153" s="1"/>
      <c r="AC153" s="1"/>
      <c r="AD153" s="1"/>
      <c r="AE153" s="1"/>
      <c r="AF153" s="1"/>
      <c r="AG153" s="1"/>
      <c r="AH153" s="1"/>
    </row>
    <row r="154" spans="8:34" ht="15.75" customHeight="1" x14ac:dyDescent="0.25">
      <c r="H154" s="12"/>
      <c r="N154" s="1"/>
      <c r="AA154" s="1"/>
      <c r="AB154" s="1"/>
      <c r="AC154" s="1"/>
      <c r="AD154" s="1"/>
      <c r="AE154" s="1"/>
      <c r="AF154" s="1"/>
      <c r="AG154" s="1"/>
      <c r="AH154" s="1"/>
    </row>
    <row r="155" spans="8:34" ht="15.75" customHeight="1" x14ac:dyDescent="0.25">
      <c r="H155" s="12"/>
      <c r="N155" s="1"/>
      <c r="AA155" s="1"/>
      <c r="AB155" s="1"/>
      <c r="AC155" s="1"/>
      <c r="AD155" s="1"/>
      <c r="AE155" s="1"/>
      <c r="AF155" s="1"/>
      <c r="AG155" s="1"/>
      <c r="AH155" s="1"/>
    </row>
    <row r="156" spans="8:34" ht="15.75" customHeight="1" x14ac:dyDescent="0.25">
      <c r="H156" s="12"/>
      <c r="N156" s="1"/>
      <c r="AA156" s="1"/>
      <c r="AB156" s="1"/>
      <c r="AC156" s="1"/>
      <c r="AD156" s="1"/>
      <c r="AE156" s="1"/>
      <c r="AF156" s="1"/>
      <c r="AG156" s="1"/>
      <c r="AH156" s="1"/>
    </row>
    <row r="157" spans="8:34" ht="15.75" customHeight="1" x14ac:dyDescent="0.25">
      <c r="H157" s="12"/>
      <c r="N157" s="1"/>
      <c r="AA157" s="1"/>
      <c r="AB157" s="1"/>
      <c r="AC157" s="1"/>
      <c r="AD157" s="1"/>
      <c r="AE157" s="1"/>
      <c r="AF157" s="1"/>
      <c r="AG157" s="1"/>
      <c r="AH157" s="1"/>
    </row>
    <row r="158" spans="8:34" ht="15.75" customHeight="1" x14ac:dyDescent="0.25">
      <c r="H158" s="12"/>
      <c r="N158" s="1"/>
      <c r="AA158" s="1"/>
      <c r="AB158" s="1"/>
      <c r="AC158" s="1"/>
      <c r="AD158" s="1"/>
      <c r="AE158" s="1"/>
      <c r="AF158" s="1"/>
      <c r="AG158" s="1"/>
      <c r="AH158" s="1"/>
    </row>
    <row r="159" spans="8:34" ht="15.75" customHeight="1" x14ac:dyDescent="0.25">
      <c r="H159" s="12"/>
      <c r="N159" s="1"/>
      <c r="AA159" s="1"/>
      <c r="AB159" s="1"/>
      <c r="AC159" s="1"/>
      <c r="AD159" s="1"/>
      <c r="AE159" s="1"/>
      <c r="AF159" s="1"/>
      <c r="AG159" s="1"/>
      <c r="AH159" s="1"/>
    </row>
    <row r="160" spans="8:34" ht="15.75" customHeight="1" x14ac:dyDescent="0.25">
      <c r="H160" s="12"/>
      <c r="N160" s="1"/>
      <c r="AA160" s="1"/>
      <c r="AB160" s="1"/>
      <c r="AC160" s="1"/>
      <c r="AD160" s="1"/>
      <c r="AE160" s="1"/>
      <c r="AF160" s="1"/>
      <c r="AG160" s="1"/>
      <c r="AH160" s="1"/>
    </row>
    <row r="161" spans="8:34" ht="15.75" customHeight="1" x14ac:dyDescent="0.25">
      <c r="H161" s="12"/>
      <c r="N161" s="1"/>
      <c r="AA161" s="1"/>
      <c r="AB161" s="1"/>
      <c r="AC161" s="1"/>
      <c r="AD161" s="1"/>
      <c r="AE161" s="1"/>
      <c r="AF161" s="1"/>
      <c r="AG161" s="1"/>
      <c r="AH161" s="1"/>
    </row>
    <row r="162" spans="8:34" ht="15.75" customHeight="1" x14ac:dyDescent="0.25">
      <c r="H162" s="12"/>
      <c r="N162" s="1"/>
      <c r="AA162" s="1"/>
      <c r="AB162" s="1"/>
      <c r="AC162" s="1"/>
      <c r="AD162" s="1"/>
      <c r="AE162" s="1"/>
      <c r="AF162" s="1"/>
      <c r="AG162" s="1"/>
      <c r="AH162" s="1"/>
    </row>
    <row r="163" spans="8:34" ht="15.75" customHeight="1" x14ac:dyDescent="0.25">
      <c r="H163" s="12"/>
      <c r="N163" s="1"/>
      <c r="AA163" s="1"/>
      <c r="AB163" s="1"/>
      <c r="AC163" s="1"/>
      <c r="AD163" s="1"/>
      <c r="AE163" s="1"/>
      <c r="AF163" s="1"/>
      <c r="AG163" s="1"/>
      <c r="AH163" s="1"/>
    </row>
    <row r="164" spans="8:34" ht="15.75" customHeight="1" x14ac:dyDescent="0.25">
      <c r="H164" s="12"/>
      <c r="N164" s="1"/>
      <c r="AA164" s="1"/>
      <c r="AB164" s="1"/>
      <c r="AC164" s="1"/>
      <c r="AD164" s="1"/>
      <c r="AE164" s="1"/>
      <c r="AF164" s="1"/>
      <c r="AG164" s="1"/>
      <c r="AH164" s="1"/>
    </row>
    <row r="165" spans="8:34" ht="15.75" customHeight="1" x14ac:dyDescent="0.25">
      <c r="H165" s="12"/>
      <c r="N165" s="1"/>
      <c r="AA165" s="1"/>
      <c r="AB165" s="1"/>
      <c r="AC165" s="1"/>
      <c r="AD165" s="1"/>
      <c r="AE165" s="1"/>
      <c r="AF165" s="1"/>
      <c r="AG165" s="1"/>
      <c r="AH165" s="1"/>
    </row>
    <row r="166" spans="8:34" ht="15.75" customHeight="1" x14ac:dyDescent="0.25">
      <c r="H166" s="12"/>
      <c r="N166" s="1"/>
      <c r="AA166" s="1"/>
      <c r="AB166" s="1"/>
      <c r="AC166" s="1"/>
      <c r="AD166" s="1"/>
      <c r="AE166" s="1"/>
      <c r="AF166" s="1"/>
      <c r="AG166" s="1"/>
      <c r="AH166" s="1"/>
    </row>
    <row r="167" spans="8:34" ht="15.75" customHeight="1" x14ac:dyDescent="0.25">
      <c r="H167" s="12"/>
      <c r="N167" s="1"/>
      <c r="AA167" s="1"/>
      <c r="AB167" s="1"/>
      <c r="AC167" s="1"/>
      <c r="AD167" s="1"/>
      <c r="AE167" s="1"/>
      <c r="AF167" s="1"/>
      <c r="AG167" s="1"/>
      <c r="AH167" s="1"/>
    </row>
    <row r="168" spans="8:34" ht="15.75" customHeight="1" x14ac:dyDescent="0.25">
      <c r="H168" s="12"/>
      <c r="N168" s="1"/>
      <c r="AA168" s="1"/>
      <c r="AB168" s="1"/>
      <c r="AC168" s="1"/>
      <c r="AD168" s="1"/>
      <c r="AE168" s="1"/>
      <c r="AF168" s="1"/>
      <c r="AG168" s="1"/>
      <c r="AH168" s="1"/>
    </row>
    <row r="169" spans="8:34" ht="15.75" customHeight="1" x14ac:dyDescent="0.25">
      <c r="H169" s="12"/>
      <c r="N169" s="1"/>
      <c r="AA169" s="1"/>
      <c r="AB169" s="1"/>
      <c r="AC169" s="1"/>
      <c r="AD169" s="1"/>
      <c r="AE169" s="1"/>
      <c r="AF169" s="1"/>
      <c r="AG169" s="1"/>
      <c r="AH169" s="1"/>
    </row>
    <row r="170" spans="8:34" ht="15.75" customHeight="1" x14ac:dyDescent="0.25">
      <c r="H170" s="12"/>
      <c r="N170" s="1"/>
      <c r="AA170" s="1"/>
      <c r="AB170" s="1"/>
      <c r="AC170" s="1"/>
      <c r="AD170" s="1"/>
      <c r="AE170" s="1"/>
      <c r="AF170" s="1"/>
      <c r="AG170" s="1"/>
      <c r="AH170" s="1"/>
    </row>
    <row r="171" spans="8:34" ht="15.75" customHeight="1" x14ac:dyDescent="0.25">
      <c r="H171" s="12"/>
      <c r="N171" s="1"/>
      <c r="AA171" s="1"/>
      <c r="AB171" s="1"/>
      <c r="AC171" s="1"/>
      <c r="AD171" s="1"/>
      <c r="AE171" s="1"/>
      <c r="AF171" s="1"/>
      <c r="AG171" s="1"/>
      <c r="AH171" s="1"/>
    </row>
    <row r="172" spans="8:34" ht="15.75" customHeight="1" x14ac:dyDescent="0.25">
      <c r="H172" s="12"/>
      <c r="N172" s="1"/>
      <c r="AA172" s="1"/>
      <c r="AB172" s="1"/>
      <c r="AC172" s="1"/>
      <c r="AD172" s="1"/>
      <c r="AE172" s="1"/>
      <c r="AF172" s="1"/>
      <c r="AG172" s="1"/>
      <c r="AH172" s="1"/>
    </row>
    <row r="173" spans="8:34" ht="15.75" customHeight="1" x14ac:dyDescent="0.25">
      <c r="H173" s="12"/>
      <c r="N173" s="1"/>
      <c r="AA173" s="1"/>
      <c r="AB173" s="1"/>
      <c r="AC173" s="1"/>
      <c r="AD173" s="1"/>
      <c r="AE173" s="1"/>
      <c r="AF173" s="1"/>
      <c r="AG173" s="1"/>
      <c r="AH173" s="1"/>
    </row>
    <row r="174" spans="8:34" ht="15.75" customHeight="1" x14ac:dyDescent="0.25">
      <c r="H174" s="12"/>
      <c r="N174" s="1"/>
      <c r="AA174" s="1"/>
      <c r="AB174" s="1"/>
      <c r="AC174" s="1"/>
      <c r="AD174" s="1"/>
      <c r="AE174" s="1"/>
      <c r="AF174" s="1"/>
      <c r="AG174" s="1"/>
      <c r="AH174" s="1"/>
    </row>
    <row r="175" spans="8:34" ht="15.75" customHeight="1" x14ac:dyDescent="0.25">
      <c r="H175" s="12"/>
      <c r="N175" s="1"/>
      <c r="AA175" s="1"/>
      <c r="AB175" s="1"/>
      <c r="AC175" s="1"/>
      <c r="AD175" s="1"/>
      <c r="AE175" s="1"/>
      <c r="AF175" s="1"/>
      <c r="AG175" s="1"/>
      <c r="AH175" s="1"/>
    </row>
    <row r="176" spans="8:34" ht="15.75" customHeight="1" x14ac:dyDescent="0.25">
      <c r="H176" s="12"/>
      <c r="N176" s="1"/>
      <c r="AA176" s="1"/>
      <c r="AB176" s="1"/>
      <c r="AC176" s="1"/>
      <c r="AD176" s="1"/>
      <c r="AE176" s="1"/>
      <c r="AF176" s="1"/>
      <c r="AG176" s="1"/>
      <c r="AH176" s="1"/>
    </row>
    <row r="177" spans="8:34" ht="15.75" customHeight="1" x14ac:dyDescent="0.25">
      <c r="H177" s="12"/>
      <c r="N177" s="1"/>
      <c r="AA177" s="1"/>
      <c r="AB177" s="1"/>
      <c r="AC177" s="1"/>
      <c r="AD177" s="1"/>
      <c r="AE177" s="1"/>
      <c r="AF177" s="1"/>
      <c r="AG177" s="1"/>
      <c r="AH177" s="1"/>
    </row>
    <row r="178" spans="8:34" ht="15.75" customHeight="1" x14ac:dyDescent="0.25">
      <c r="H178" s="12"/>
      <c r="N178" s="1"/>
      <c r="AA178" s="1"/>
      <c r="AB178" s="1"/>
      <c r="AC178" s="1"/>
      <c r="AD178" s="1"/>
      <c r="AE178" s="1"/>
      <c r="AF178" s="1"/>
      <c r="AG178" s="1"/>
      <c r="AH178" s="1"/>
    </row>
    <row r="179" spans="8:34" ht="15.75" customHeight="1" x14ac:dyDescent="0.25">
      <c r="H179" s="12"/>
      <c r="N179" s="1"/>
      <c r="AA179" s="1"/>
      <c r="AB179" s="1"/>
      <c r="AC179" s="1"/>
      <c r="AD179" s="1"/>
      <c r="AE179" s="1"/>
      <c r="AF179" s="1"/>
      <c r="AG179" s="1"/>
      <c r="AH179" s="1"/>
    </row>
    <row r="180" spans="8:34" ht="15.75" customHeight="1" x14ac:dyDescent="0.25">
      <c r="H180" s="12"/>
      <c r="N180" s="1"/>
      <c r="AA180" s="1"/>
      <c r="AB180" s="1"/>
      <c r="AC180" s="1"/>
      <c r="AD180" s="1"/>
      <c r="AE180" s="1"/>
      <c r="AF180" s="1"/>
      <c r="AG180" s="1"/>
      <c r="AH180" s="1"/>
    </row>
    <row r="181" spans="8:34" ht="15.75" customHeight="1" x14ac:dyDescent="0.25">
      <c r="H181" s="12"/>
      <c r="N181" s="1"/>
      <c r="AA181" s="1"/>
      <c r="AB181" s="1"/>
      <c r="AC181" s="1"/>
      <c r="AD181" s="1"/>
      <c r="AE181" s="1"/>
      <c r="AF181" s="1"/>
      <c r="AG181" s="1"/>
      <c r="AH181" s="1"/>
    </row>
    <row r="182" spans="8:34" ht="15.75" customHeight="1" x14ac:dyDescent="0.25">
      <c r="H182" s="12"/>
      <c r="N182" s="1"/>
      <c r="AA182" s="1"/>
      <c r="AB182" s="1"/>
      <c r="AC182" s="1"/>
      <c r="AD182" s="1"/>
      <c r="AE182" s="1"/>
      <c r="AF182" s="1"/>
      <c r="AG182" s="1"/>
      <c r="AH182" s="1"/>
    </row>
    <row r="183" spans="8:34" ht="15.75" customHeight="1" x14ac:dyDescent="0.25">
      <c r="H183" s="12"/>
      <c r="N183" s="1"/>
      <c r="AA183" s="1"/>
      <c r="AB183" s="1"/>
      <c r="AC183" s="1"/>
      <c r="AD183" s="1"/>
      <c r="AE183" s="1"/>
      <c r="AF183" s="1"/>
      <c r="AG183" s="1"/>
      <c r="AH183" s="1"/>
    </row>
    <row r="184" spans="8:34" ht="15.75" customHeight="1" x14ac:dyDescent="0.25">
      <c r="H184" s="12"/>
      <c r="N184" s="1"/>
      <c r="AA184" s="1"/>
      <c r="AB184" s="1"/>
      <c r="AC184" s="1"/>
      <c r="AD184" s="1"/>
      <c r="AE184" s="1"/>
      <c r="AF184" s="1"/>
      <c r="AG184" s="1"/>
      <c r="AH184" s="1"/>
    </row>
    <row r="185" spans="8:34" ht="15.75" customHeight="1" x14ac:dyDescent="0.25">
      <c r="H185" s="12"/>
      <c r="N185" s="1"/>
      <c r="AA185" s="1"/>
      <c r="AB185" s="1"/>
      <c r="AC185" s="1"/>
      <c r="AD185" s="1"/>
      <c r="AE185" s="1"/>
      <c r="AF185" s="1"/>
      <c r="AG185" s="1"/>
      <c r="AH185" s="1"/>
    </row>
    <row r="186" spans="8:34" ht="15.75" customHeight="1" x14ac:dyDescent="0.25">
      <c r="H186" s="12"/>
      <c r="N186" s="1"/>
      <c r="AA186" s="1"/>
      <c r="AB186" s="1"/>
      <c r="AC186" s="1"/>
      <c r="AD186" s="1"/>
      <c r="AE186" s="1"/>
      <c r="AF186" s="1"/>
      <c r="AG186" s="1"/>
      <c r="AH186" s="1"/>
    </row>
    <row r="187" spans="8:34" ht="15.75" customHeight="1" x14ac:dyDescent="0.25">
      <c r="H187" s="12"/>
      <c r="N187" s="1"/>
      <c r="AA187" s="1"/>
      <c r="AB187" s="1"/>
      <c r="AC187" s="1"/>
      <c r="AD187" s="1"/>
      <c r="AE187" s="1"/>
      <c r="AF187" s="1"/>
      <c r="AG187" s="1"/>
      <c r="AH187" s="1"/>
    </row>
    <row r="188" spans="8:34" ht="15.75" customHeight="1" x14ac:dyDescent="0.25">
      <c r="H188" s="12"/>
      <c r="N188" s="1"/>
      <c r="AA188" s="1"/>
      <c r="AB188" s="1"/>
      <c r="AC188" s="1"/>
      <c r="AD188" s="1"/>
      <c r="AE188" s="1"/>
      <c r="AF188" s="1"/>
      <c r="AG188" s="1"/>
      <c r="AH188" s="1"/>
    </row>
    <row r="189" spans="8:34" ht="15.75" customHeight="1" x14ac:dyDescent="0.25">
      <c r="H189" s="12"/>
      <c r="N189" s="1"/>
      <c r="AA189" s="1"/>
      <c r="AB189" s="1"/>
      <c r="AC189" s="1"/>
      <c r="AD189" s="1"/>
      <c r="AE189" s="1"/>
      <c r="AF189" s="1"/>
      <c r="AG189" s="1"/>
      <c r="AH189" s="1"/>
    </row>
    <row r="190" spans="8:34" ht="15.75" customHeight="1" x14ac:dyDescent="0.25">
      <c r="H190" s="12"/>
      <c r="N190" s="1"/>
      <c r="AA190" s="1"/>
      <c r="AB190" s="1"/>
      <c r="AC190" s="1"/>
      <c r="AD190" s="1"/>
      <c r="AE190" s="1"/>
      <c r="AF190" s="1"/>
      <c r="AG190" s="1"/>
      <c r="AH190" s="1"/>
    </row>
    <row r="191" spans="8:34" ht="15.75" customHeight="1" x14ac:dyDescent="0.25">
      <c r="H191" s="12"/>
      <c r="N191" s="1"/>
      <c r="AA191" s="1"/>
      <c r="AB191" s="1"/>
      <c r="AC191" s="1"/>
      <c r="AD191" s="1"/>
      <c r="AE191" s="1"/>
      <c r="AF191" s="1"/>
      <c r="AG191" s="1"/>
      <c r="AH191" s="1"/>
    </row>
    <row r="192" spans="8:34" ht="15.75" customHeight="1" x14ac:dyDescent="0.25">
      <c r="H192" s="12"/>
      <c r="N192" s="1"/>
      <c r="AA192" s="1"/>
      <c r="AB192" s="1"/>
      <c r="AC192" s="1"/>
      <c r="AD192" s="1"/>
      <c r="AE192" s="1"/>
      <c r="AF192" s="1"/>
      <c r="AG192" s="1"/>
      <c r="AH192" s="1"/>
    </row>
    <row r="193" spans="8:34" ht="15.75" customHeight="1" x14ac:dyDescent="0.25">
      <c r="H193" s="12"/>
      <c r="N193" s="1"/>
      <c r="AA193" s="1"/>
      <c r="AB193" s="1"/>
      <c r="AC193" s="1"/>
      <c r="AD193" s="1"/>
      <c r="AE193" s="1"/>
      <c r="AF193" s="1"/>
      <c r="AG193" s="1"/>
      <c r="AH193" s="1"/>
    </row>
    <row r="194" spans="8:34" ht="15.75" customHeight="1" x14ac:dyDescent="0.25">
      <c r="H194" s="12"/>
      <c r="N194" s="1"/>
      <c r="AA194" s="1"/>
      <c r="AB194" s="1"/>
      <c r="AC194" s="1"/>
      <c r="AD194" s="1"/>
      <c r="AE194" s="1"/>
      <c r="AF194" s="1"/>
      <c r="AG194" s="1"/>
      <c r="AH194" s="1"/>
    </row>
    <row r="195" spans="8:34" ht="15.75" customHeight="1" x14ac:dyDescent="0.25">
      <c r="H195" s="12"/>
      <c r="N195" s="1"/>
      <c r="AA195" s="1"/>
      <c r="AB195" s="1"/>
      <c r="AC195" s="1"/>
      <c r="AD195" s="1"/>
      <c r="AE195" s="1"/>
      <c r="AF195" s="1"/>
      <c r="AG195" s="1"/>
      <c r="AH195" s="1"/>
    </row>
    <row r="196" spans="8:34" ht="15.75" customHeight="1" x14ac:dyDescent="0.25">
      <c r="H196" s="12"/>
      <c r="N196" s="1"/>
      <c r="AA196" s="1"/>
      <c r="AB196" s="1"/>
      <c r="AC196" s="1"/>
      <c r="AD196" s="1"/>
      <c r="AE196" s="1"/>
      <c r="AF196" s="1"/>
      <c r="AG196" s="1"/>
      <c r="AH196" s="1"/>
    </row>
    <row r="197" spans="8:34" ht="15.75" customHeight="1" x14ac:dyDescent="0.25">
      <c r="H197" s="12"/>
      <c r="N197" s="1"/>
      <c r="AA197" s="1"/>
      <c r="AB197" s="1"/>
      <c r="AC197" s="1"/>
      <c r="AD197" s="1"/>
      <c r="AE197" s="1"/>
      <c r="AF197" s="1"/>
      <c r="AG197" s="1"/>
      <c r="AH197" s="1"/>
    </row>
    <row r="198" spans="8:34" ht="15.75" customHeight="1" x14ac:dyDescent="0.25">
      <c r="H198" s="12"/>
      <c r="N198" s="1"/>
      <c r="AA198" s="1"/>
      <c r="AB198" s="1"/>
      <c r="AC198" s="1"/>
      <c r="AD198" s="1"/>
      <c r="AE198" s="1"/>
      <c r="AF198" s="1"/>
      <c r="AG198" s="1"/>
      <c r="AH198" s="1"/>
    </row>
    <row r="199" spans="8:34" ht="15.75" customHeight="1" x14ac:dyDescent="0.25">
      <c r="H199" s="12"/>
      <c r="N199" s="1"/>
      <c r="AA199" s="1"/>
      <c r="AB199" s="1"/>
      <c r="AC199" s="1"/>
      <c r="AD199" s="1"/>
      <c r="AE199" s="1"/>
      <c r="AF199" s="1"/>
      <c r="AG199" s="1"/>
      <c r="AH199" s="1"/>
    </row>
    <row r="200" spans="8:34" ht="15.75" customHeight="1" x14ac:dyDescent="0.25">
      <c r="H200" s="12"/>
      <c r="N200" s="1"/>
      <c r="AA200" s="1"/>
      <c r="AB200" s="1"/>
      <c r="AC200" s="1"/>
      <c r="AD200" s="1"/>
      <c r="AE200" s="1"/>
      <c r="AF200" s="1"/>
      <c r="AG200" s="1"/>
      <c r="AH200" s="1"/>
    </row>
    <row r="201" spans="8:34" ht="15.75" customHeight="1" x14ac:dyDescent="0.25">
      <c r="H201" s="12"/>
      <c r="N201" s="1"/>
      <c r="AA201" s="1"/>
      <c r="AB201" s="1"/>
      <c r="AC201" s="1"/>
      <c r="AD201" s="1"/>
      <c r="AE201" s="1"/>
      <c r="AF201" s="1"/>
      <c r="AG201" s="1"/>
      <c r="AH201" s="1"/>
    </row>
    <row r="202" spans="8:34" ht="15.75" customHeight="1" x14ac:dyDescent="0.25">
      <c r="H202" s="12"/>
      <c r="N202" s="1"/>
      <c r="AA202" s="1"/>
      <c r="AB202" s="1"/>
      <c r="AC202" s="1"/>
      <c r="AD202" s="1"/>
      <c r="AE202" s="1"/>
      <c r="AF202" s="1"/>
      <c r="AG202" s="1"/>
      <c r="AH202" s="1"/>
    </row>
    <row r="203" spans="8:34" ht="15.75" customHeight="1" x14ac:dyDescent="0.25">
      <c r="H203" s="12"/>
      <c r="N203" s="1"/>
      <c r="AA203" s="1"/>
      <c r="AB203" s="1"/>
      <c r="AC203" s="1"/>
      <c r="AD203" s="1"/>
      <c r="AE203" s="1"/>
      <c r="AF203" s="1"/>
      <c r="AG203" s="1"/>
      <c r="AH203" s="1"/>
    </row>
    <row r="204" spans="8:34" ht="15.75" customHeight="1" x14ac:dyDescent="0.25">
      <c r="H204" s="12"/>
      <c r="N204" s="1"/>
      <c r="AA204" s="1"/>
      <c r="AB204" s="1"/>
      <c r="AC204" s="1"/>
      <c r="AD204" s="1"/>
      <c r="AE204" s="1"/>
      <c r="AF204" s="1"/>
      <c r="AG204" s="1"/>
      <c r="AH204" s="1"/>
    </row>
    <row r="205" spans="8:34" ht="15.75" customHeight="1" x14ac:dyDescent="0.25">
      <c r="H205" s="12"/>
      <c r="N205" s="1"/>
      <c r="AA205" s="1"/>
      <c r="AB205" s="1"/>
      <c r="AC205" s="1"/>
      <c r="AD205" s="1"/>
      <c r="AE205" s="1"/>
      <c r="AF205" s="1"/>
      <c r="AG205" s="1"/>
      <c r="AH205" s="1"/>
    </row>
    <row r="206" spans="8:34" ht="15.75" customHeight="1" x14ac:dyDescent="0.25">
      <c r="H206" s="12"/>
      <c r="N206" s="1"/>
      <c r="AA206" s="1"/>
      <c r="AB206" s="1"/>
      <c r="AC206" s="1"/>
      <c r="AD206" s="1"/>
      <c r="AE206" s="1"/>
      <c r="AF206" s="1"/>
      <c r="AG206" s="1"/>
      <c r="AH206" s="1"/>
    </row>
    <row r="207" spans="8:34" ht="15.75" customHeight="1" x14ac:dyDescent="0.25">
      <c r="H207" s="12"/>
      <c r="N207" s="1"/>
      <c r="AA207" s="1"/>
      <c r="AB207" s="1"/>
      <c r="AC207" s="1"/>
      <c r="AD207" s="1"/>
      <c r="AE207" s="1"/>
      <c r="AF207" s="1"/>
      <c r="AG207" s="1"/>
      <c r="AH207" s="1"/>
    </row>
    <row r="208" spans="8:34" ht="15.75" customHeight="1" x14ac:dyDescent="0.25">
      <c r="H208" s="12"/>
      <c r="N208" s="1"/>
      <c r="AA208" s="1"/>
      <c r="AB208" s="1"/>
      <c r="AC208" s="1"/>
      <c r="AD208" s="1"/>
      <c r="AE208" s="1"/>
      <c r="AF208" s="1"/>
      <c r="AG208" s="1"/>
      <c r="AH208" s="1"/>
    </row>
    <row r="209" spans="8:34" ht="15.75" customHeight="1" x14ac:dyDescent="0.25">
      <c r="H209" s="12"/>
      <c r="N209" s="1"/>
      <c r="AA209" s="1"/>
      <c r="AB209" s="1"/>
      <c r="AC209" s="1"/>
      <c r="AD209" s="1"/>
      <c r="AE209" s="1"/>
      <c r="AF209" s="1"/>
      <c r="AG209" s="1"/>
      <c r="AH209" s="1"/>
    </row>
    <row r="210" spans="8:34" ht="15.75" customHeight="1" x14ac:dyDescent="0.25">
      <c r="H210" s="12"/>
      <c r="N210" s="1"/>
      <c r="AA210" s="1"/>
      <c r="AB210" s="1"/>
      <c r="AC210" s="1"/>
      <c r="AD210" s="1"/>
      <c r="AE210" s="1"/>
      <c r="AF210" s="1"/>
      <c r="AG210" s="1"/>
      <c r="AH210" s="1"/>
    </row>
    <row r="211" spans="8:34" ht="15.75" customHeight="1" x14ac:dyDescent="0.25">
      <c r="H211" s="12"/>
      <c r="N211" s="1"/>
      <c r="AA211" s="1"/>
      <c r="AB211" s="1"/>
      <c r="AC211" s="1"/>
      <c r="AD211" s="1"/>
      <c r="AE211" s="1"/>
      <c r="AF211" s="1"/>
      <c r="AG211" s="1"/>
      <c r="AH211" s="1"/>
    </row>
    <row r="212" spans="8:34" ht="15.75" customHeight="1" x14ac:dyDescent="0.25">
      <c r="H212" s="12"/>
      <c r="N212" s="1"/>
      <c r="AA212" s="1"/>
      <c r="AB212" s="1"/>
      <c r="AC212" s="1"/>
      <c r="AD212" s="1"/>
      <c r="AE212" s="1"/>
      <c r="AF212" s="1"/>
      <c r="AG212" s="1"/>
      <c r="AH212" s="1"/>
    </row>
    <row r="213" spans="8:34" ht="15.75" customHeight="1" x14ac:dyDescent="0.25">
      <c r="H213" s="12"/>
      <c r="N213" s="1"/>
      <c r="AA213" s="1"/>
      <c r="AB213" s="1"/>
      <c r="AC213" s="1"/>
      <c r="AD213" s="1"/>
      <c r="AE213" s="1"/>
      <c r="AF213" s="1"/>
      <c r="AG213" s="1"/>
      <c r="AH213" s="1"/>
    </row>
    <row r="214" spans="8:34" ht="15.75" customHeight="1" x14ac:dyDescent="0.25">
      <c r="H214" s="12"/>
      <c r="N214" s="1"/>
      <c r="AA214" s="1"/>
      <c r="AB214" s="1"/>
      <c r="AC214" s="1"/>
      <c r="AD214" s="1"/>
      <c r="AE214" s="1"/>
      <c r="AF214" s="1"/>
      <c r="AG214" s="1"/>
      <c r="AH214" s="1"/>
    </row>
    <row r="215" spans="8:34" ht="15.75" customHeight="1" x14ac:dyDescent="0.25">
      <c r="H215" s="12"/>
      <c r="N215" s="1"/>
      <c r="AA215" s="1"/>
      <c r="AB215" s="1"/>
      <c r="AC215" s="1"/>
      <c r="AD215" s="1"/>
      <c r="AE215" s="1"/>
      <c r="AF215" s="1"/>
      <c r="AG215" s="1"/>
      <c r="AH215" s="1"/>
    </row>
    <row r="216" spans="8:34" ht="15.75" customHeight="1" x14ac:dyDescent="0.25">
      <c r="H216" s="12"/>
      <c r="N216" s="1"/>
      <c r="AA216" s="1"/>
      <c r="AB216" s="1"/>
      <c r="AC216" s="1"/>
      <c r="AD216" s="1"/>
      <c r="AE216" s="1"/>
      <c r="AF216" s="1"/>
      <c r="AG216" s="1"/>
      <c r="AH216" s="1"/>
    </row>
    <row r="217" spans="8:34" ht="15.75" customHeight="1" x14ac:dyDescent="0.25">
      <c r="H217" s="12"/>
      <c r="N217" s="1"/>
      <c r="AA217" s="1"/>
      <c r="AB217" s="1"/>
      <c r="AC217" s="1"/>
      <c r="AD217" s="1"/>
      <c r="AE217" s="1"/>
      <c r="AF217" s="1"/>
      <c r="AG217" s="1"/>
      <c r="AH217" s="1"/>
    </row>
    <row r="218" spans="8:34" ht="15.75" customHeight="1" x14ac:dyDescent="0.25">
      <c r="H218" s="12"/>
      <c r="N218" s="1"/>
      <c r="AA218" s="1"/>
      <c r="AB218" s="1"/>
      <c r="AC218" s="1"/>
      <c r="AD218" s="1"/>
      <c r="AE218" s="1"/>
      <c r="AF218" s="1"/>
      <c r="AG218" s="1"/>
      <c r="AH218" s="1"/>
    </row>
    <row r="219" spans="8:34" ht="15.75" customHeight="1" x14ac:dyDescent="0.25">
      <c r="H219" s="12"/>
      <c r="N219" s="1"/>
      <c r="AA219" s="1"/>
      <c r="AB219" s="1"/>
      <c r="AC219" s="1"/>
      <c r="AD219" s="1"/>
      <c r="AE219" s="1"/>
      <c r="AF219" s="1"/>
      <c r="AG219" s="1"/>
      <c r="AH219" s="1"/>
    </row>
    <row r="220" spans="8:34" ht="15.75" customHeight="1" x14ac:dyDescent="0.25">
      <c r="H220" s="12"/>
      <c r="N220" s="1"/>
      <c r="AA220" s="1"/>
      <c r="AB220" s="1"/>
      <c r="AC220" s="1"/>
      <c r="AD220" s="1"/>
      <c r="AE220" s="1"/>
      <c r="AF220" s="1"/>
      <c r="AG220" s="1"/>
      <c r="AH220" s="1"/>
    </row>
    <row r="221" spans="8:34" ht="15.75" customHeight="1" x14ac:dyDescent="0.25">
      <c r="H221" s="12"/>
      <c r="N221" s="1"/>
      <c r="AA221" s="1"/>
      <c r="AB221" s="1"/>
      <c r="AC221" s="1"/>
      <c r="AD221" s="1"/>
      <c r="AE221" s="1"/>
      <c r="AF221" s="1"/>
      <c r="AG221" s="1"/>
      <c r="AH221" s="1"/>
    </row>
    <row r="222" spans="8:34" ht="15.75" customHeight="1" x14ac:dyDescent="0.25">
      <c r="H222" s="12"/>
      <c r="N222" s="1"/>
      <c r="AA222" s="1"/>
      <c r="AB222" s="1"/>
      <c r="AC222" s="1"/>
      <c r="AD222" s="1"/>
      <c r="AE222" s="1"/>
      <c r="AF222" s="1"/>
      <c r="AG222" s="1"/>
      <c r="AH222" s="1"/>
    </row>
    <row r="223" spans="8:34" ht="15.75" customHeight="1" x14ac:dyDescent="0.25">
      <c r="H223" s="12"/>
      <c r="N223" s="1"/>
      <c r="AA223" s="1"/>
      <c r="AB223" s="1"/>
      <c r="AC223" s="1"/>
      <c r="AD223" s="1"/>
      <c r="AE223" s="1"/>
      <c r="AF223" s="1"/>
      <c r="AG223" s="1"/>
      <c r="AH223" s="1"/>
    </row>
    <row r="224" spans="8:34" ht="15.75" customHeight="1" x14ac:dyDescent="0.25">
      <c r="H224" s="12"/>
      <c r="N224" s="1"/>
      <c r="AA224" s="1"/>
      <c r="AB224" s="1"/>
      <c r="AC224" s="1"/>
      <c r="AD224" s="1"/>
      <c r="AE224" s="1"/>
      <c r="AF224" s="1"/>
      <c r="AG224" s="1"/>
      <c r="AH224" s="1"/>
    </row>
    <row r="225" spans="8:34" ht="15.75" customHeight="1" x14ac:dyDescent="0.25">
      <c r="H225" s="12"/>
      <c r="N225" s="1"/>
      <c r="AA225" s="1"/>
      <c r="AB225" s="1"/>
      <c r="AC225" s="1"/>
      <c r="AD225" s="1"/>
      <c r="AE225" s="1"/>
      <c r="AF225" s="1"/>
      <c r="AG225" s="1"/>
      <c r="AH225" s="1"/>
    </row>
    <row r="226" spans="8:34" ht="15.75" customHeight="1" x14ac:dyDescent="0.25">
      <c r="H226" s="12"/>
      <c r="N226" s="1"/>
      <c r="AA226" s="1"/>
      <c r="AB226" s="1"/>
      <c r="AC226" s="1"/>
      <c r="AD226" s="1"/>
      <c r="AE226" s="1"/>
      <c r="AF226" s="1"/>
      <c r="AG226" s="1"/>
      <c r="AH226" s="1"/>
    </row>
    <row r="227" spans="8:34" ht="15.75" customHeight="1" x14ac:dyDescent="0.25">
      <c r="H227" s="12"/>
      <c r="N227" s="1"/>
      <c r="AA227" s="1"/>
      <c r="AB227" s="1"/>
      <c r="AC227" s="1"/>
      <c r="AD227" s="1"/>
      <c r="AE227" s="1"/>
      <c r="AF227" s="1"/>
      <c r="AG227" s="1"/>
      <c r="AH227" s="1"/>
    </row>
    <row r="228" spans="8:34" ht="15.75" customHeight="1" x14ac:dyDescent="0.25">
      <c r="H228" s="12"/>
      <c r="N228" s="1"/>
      <c r="AA228" s="1"/>
      <c r="AB228" s="1"/>
      <c r="AC228" s="1"/>
      <c r="AD228" s="1"/>
      <c r="AE228" s="1"/>
      <c r="AF228" s="1"/>
      <c r="AG228" s="1"/>
      <c r="AH228" s="1"/>
    </row>
    <row r="229" spans="8:34" ht="15.75" customHeight="1" x14ac:dyDescent="0.25">
      <c r="H229" s="12"/>
      <c r="N229" s="1"/>
      <c r="AA229" s="1"/>
      <c r="AB229" s="1"/>
      <c r="AC229" s="1"/>
      <c r="AD229" s="1"/>
      <c r="AE229" s="1"/>
      <c r="AF229" s="1"/>
      <c r="AG229" s="1"/>
      <c r="AH229" s="1"/>
    </row>
    <row r="230" spans="8:34" ht="15.75" customHeight="1" x14ac:dyDescent="0.25">
      <c r="H230" s="12"/>
      <c r="N230" s="1"/>
      <c r="AA230" s="1"/>
      <c r="AB230" s="1"/>
      <c r="AC230" s="1"/>
      <c r="AD230" s="1"/>
      <c r="AE230" s="1"/>
      <c r="AF230" s="1"/>
      <c r="AG230" s="1"/>
      <c r="AH230" s="1"/>
    </row>
    <row r="231" spans="8:34" ht="15.75" customHeight="1" x14ac:dyDescent="0.25">
      <c r="H231" s="12"/>
      <c r="N231" s="1"/>
      <c r="AA231" s="1"/>
      <c r="AB231" s="1"/>
      <c r="AC231" s="1"/>
      <c r="AD231" s="1"/>
      <c r="AE231" s="1"/>
      <c r="AF231" s="1"/>
      <c r="AG231" s="1"/>
      <c r="AH231" s="1"/>
    </row>
    <row r="232" spans="8:34" ht="15.75" customHeight="1" x14ac:dyDescent="0.25">
      <c r="H232" s="12"/>
      <c r="N232" s="1"/>
      <c r="AA232" s="1"/>
      <c r="AB232" s="1"/>
      <c r="AC232" s="1"/>
      <c r="AD232" s="1"/>
      <c r="AE232" s="1"/>
      <c r="AF232" s="1"/>
      <c r="AG232" s="1"/>
      <c r="AH232" s="1"/>
    </row>
    <row r="233" spans="8:34" ht="15.75" customHeight="1" x14ac:dyDescent="0.25">
      <c r="H233" s="12"/>
      <c r="N233" s="1"/>
      <c r="AA233" s="1"/>
      <c r="AB233" s="1"/>
      <c r="AC233" s="1"/>
      <c r="AD233" s="1"/>
      <c r="AE233" s="1"/>
      <c r="AF233" s="1"/>
      <c r="AG233" s="1"/>
      <c r="AH233" s="1"/>
    </row>
    <row r="234" spans="8:34" ht="15.75" customHeight="1" x14ac:dyDescent="0.25">
      <c r="H234" s="12"/>
      <c r="N234" s="1"/>
      <c r="AA234" s="1"/>
      <c r="AB234" s="1"/>
      <c r="AC234" s="1"/>
      <c r="AD234" s="1"/>
      <c r="AE234" s="1"/>
      <c r="AF234" s="1"/>
      <c r="AG234" s="1"/>
      <c r="AH234" s="1"/>
    </row>
    <row r="235" spans="8:34" ht="15.75" customHeight="1" x14ac:dyDescent="0.25">
      <c r="H235" s="12"/>
      <c r="N235" s="1"/>
      <c r="AA235" s="1"/>
      <c r="AB235" s="1"/>
      <c r="AC235" s="1"/>
      <c r="AD235" s="1"/>
      <c r="AE235" s="1"/>
      <c r="AF235" s="1"/>
      <c r="AG235" s="1"/>
      <c r="AH235" s="1"/>
    </row>
    <row r="236" spans="8:34" ht="15.75" customHeight="1" x14ac:dyDescent="0.25">
      <c r="H236" s="12"/>
      <c r="N236" s="1"/>
      <c r="AA236" s="1"/>
      <c r="AB236" s="1"/>
      <c r="AC236" s="1"/>
      <c r="AD236" s="1"/>
      <c r="AE236" s="1"/>
      <c r="AF236" s="1"/>
      <c r="AG236" s="1"/>
      <c r="AH236" s="1"/>
    </row>
    <row r="237" spans="8:34" ht="15.75" customHeight="1" x14ac:dyDescent="0.25">
      <c r="H237" s="12"/>
      <c r="N237" s="1"/>
      <c r="AA237" s="1"/>
      <c r="AB237" s="1"/>
      <c r="AC237" s="1"/>
      <c r="AD237" s="1"/>
      <c r="AE237" s="1"/>
      <c r="AF237" s="1"/>
      <c r="AG237" s="1"/>
      <c r="AH237" s="1"/>
    </row>
    <row r="238" spans="8:34" ht="15.75" customHeight="1" x14ac:dyDescent="0.25">
      <c r="H238" s="12"/>
      <c r="N238" s="1"/>
      <c r="AA238" s="1"/>
      <c r="AB238" s="1"/>
      <c r="AC238" s="1"/>
      <c r="AD238" s="1"/>
      <c r="AE238" s="1"/>
      <c r="AF238" s="1"/>
      <c r="AG238" s="1"/>
      <c r="AH238" s="1"/>
    </row>
    <row r="239" spans="8:34" ht="15.75" customHeight="1" x14ac:dyDescent="0.25">
      <c r="H239" s="12"/>
      <c r="N239" s="1"/>
      <c r="AA239" s="1"/>
      <c r="AB239" s="1"/>
      <c r="AC239" s="1"/>
      <c r="AD239" s="1"/>
      <c r="AE239" s="1"/>
      <c r="AF239" s="1"/>
      <c r="AG239" s="1"/>
      <c r="AH239" s="1"/>
    </row>
    <row r="240" spans="8:34" ht="15.75" customHeight="1" x14ac:dyDescent="0.25">
      <c r="H240" s="12"/>
      <c r="N240" s="1"/>
      <c r="AA240" s="1"/>
      <c r="AB240" s="1"/>
      <c r="AC240" s="1"/>
      <c r="AD240" s="1"/>
      <c r="AE240" s="1"/>
      <c r="AF240" s="1"/>
      <c r="AG240" s="1"/>
      <c r="AH240" s="1"/>
    </row>
    <row r="241" spans="8:34" ht="15.75" customHeight="1" x14ac:dyDescent="0.25">
      <c r="H241" s="12"/>
      <c r="N241" s="1"/>
      <c r="AA241" s="1"/>
      <c r="AB241" s="1"/>
      <c r="AC241" s="1"/>
      <c r="AD241" s="1"/>
      <c r="AE241" s="1"/>
      <c r="AF241" s="1"/>
      <c r="AG241" s="1"/>
      <c r="AH241" s="1"/>
    </row>
    <row r="242" spans="8:34" ht="15.75" customHeight="1" x14ac:dyDescent="0.25">
      <c r="H242" s="12"/>
      <c r="N242" s="1"/>
      <c r="AA242" s="1"/>
      <c r="AB242" s="1"/>
      <c r="AC242" s="1"/>
      <c r="AD242" s="1"/>
      <c r="AE242" s="1"/>
      <c r="AF242" s="1"/>
      <c r="AG242" s="1"/>
      <c r="AH242" s="1"/>
    </row>
    <row r="243" spans="8:34" ht="15.75" customHeight="1" x14ac:dyDescent="0.25">
      <c r="H243" s="12"/>
      <c r="N243" s="1"/>
      <c r="AA243" s="1"/>
      <c r="AB243" s="1"/>
      <c r="AC243" s="1"/>
      <c r="AD243" s="1"/>
      <c r="AE243" s="1"/>
      <c r="AF243" s="1"/>
      <c r="AG243" s="1"/>
      <c r="AH243" s="1"/>
    </row>
    <row r="244" spans="8:34" ht="15.75" customHeight="1" x14ac:dyDescent="0.25">
      <c r="H244" s="12"/>
      <c r="N244" s="1"/>
      <c r="AA244" s="1"/>
      <c r="AB244" s="1"/>
      <c r="AC244" s="1"/>
      <c r="AD244" s="1"/>
      <c r="AE244" s="1"/>
      <c r="AF244" s="1"/>
      <c r="AG244" s="1"/>
      <c r="AH244" s="1"/>
    </row>
    <row r="245" spans="8:34" ht="15.75" customHeight="1" x14ac:dyDescent="0.25">
      <c r="H245" s="12"/>
      <c r="N245" s="1"/>
      <c r="AA245" s="1"/>
      <c r="AB245" s="1"/>
      <c r="AC245" s="1"/>
      <c r="AD245" s="1"/>
      <c r="AE245" s="1"/>
      <c r="AF245" s="1"/>
      <c r="AG245" s="1"/>
      <c r="AH245" s="1"/>
    </row>
    <row r="246" spans="8:34" ht="15.75" customHeight="1" x14ac:dyDescent="0.25">
      <c r="H246" s="12"/>
      <c r="N246" s="1"/>
      <c r="AA246" s="1"/>
      <c r="AB246" s="1"/>
      <c r="AC246" s="1"/>
      <c r="AD246" s="1"/>
      <c r="AE246" s="1"/>
      <c r="AF246" s="1"/>
      <c r="AG246" s="1"/>
      <c r="AH246" s="1"/>
    </row>
    <row r="247" spans="8:34" ht="15.75" customHeight="1" x14ac:dyDescent="0.25">
      <c r="H247" s="12"/>
      <c r="N247" s="1"/>
      <c r="AA247" s="1"/>
      <c r="AB247" s="1"/>
      <c r="AC247" s="1"/>
      <c r="AD247" s="1"/>
      <c r="AE247" s="1"/>
      <c r="AF247" s="1"/>
      <c r="AG247" s="1"/>
      <c r="AH247" s="1"/>
    </row>
    <row r="248" spans="8:34" ht="15.75" customHeight="1" x14ac:dyDescent="0.25">
      <c r="H248" s="12"/>
      <c r="N248" s="1"/>
      <c r="AA248" s="1"/>
      <c r="AB248" s="1"/>
      <c r="AC248" s="1"/>
      <c r="AD248" s="1"/>
      <c r="AE248" s="1"/>
      <c r="AF248" s="1"/>
      <c r="AG248" s="1"/>
      <c r="AH248" s="1"/>
    </row>
    <row r="249" spans="8:34" ht="15.75" customHeight="1" x14ac:dyDescent="0.25">
      <c r="H249" s="12"/>
      <c r="N249" s="1"/>
      <c r="AA249" s="1"/>
      <c r="AB249" s="1"/>
      <c r="AC249" s="1"/>
      <c r="AD249" s="1"/>
      <c r="AE249" s="1"/>
      <c r="AF249" s="1"/>
      <c r="AG249" s="1"/>
      <c r="AH249" s="1"/>
    </row>
    <row r="250" spans="8:34" ht="15.75" customHeight="1" x14ac:dyDescent="0.25">
      <c r="H250" s="12"/>
      <c r="N250" s="1"/>
      <c r="AA250" s="1"/>
      <c r="AB250" s="1"/>
      <c r="AC250" s="1"/>
      <c r="AD250" s="1"/>
      <c r="AE250" s="1"/>
      <c r="AF250" s="1"/>
      <c r="AG250" s="1"/>
      <c r="AH250" s="1"/>
    </row>
    <row r="251" spans="8:34" ht="15.75" customHeight="1" x14ac:dyDescent="0.25">
      <c r="H251" s="12"/>
      <c r="N251" s="1"/>
      <c r="AA251" s="1"/>
      <c r="AB251" s="1"/>
      <c r="AC251" s="1"/>
      <c r="AD251" s="1"/>
      <c r="AE251" s="1"/>
      <c r="AF251" s="1"/>
      <c r="AG251" s="1"/>
      <c r="AH251" s="1"/>
    </row>
    <row r="252" spans="8:34" ht="15.75" customHeight="1" x14ac:dyDescent="0.25">
      <c r="H252" s="12"/>
      <c r="N252" s="1"/>
      <c r="AA252" s="1"/>
      <c r="AB252" s="1"/>
      <c r="AC252" s="1"/>
      <c r="AD252" s="1"/>
      <c r="AE252" s="1"/>
      <c r="AF252" s="1"/>
      <c r="AG252" s="1"/>
      <c r="AH252" s="1"/>
    </row>
    <row r="253" spans="8:34" ht="15.75" customHeight="1" x14ac:dyDescent="0.25">
      <c r="H253" s="12"/>
      <c r="N253" s="1"/>
      <c r="AA253" s="1"/>
      <c r="AB253" s="1"/>
      <c r="AC253" s="1"/>
      <c r="AD253" s="1"/>
      <c r="AE253" s="1"/>
      <c r="AF253" s="1"/>
      <c r="AG253" s="1"/>
      <c r="AH253" s="1"/>
    </row>
    <row r="254" spans="8:34" ht="15.75" customHeight="1" x14ac:dyDescent="0.25">
      <c r="H254" s="12"/>
      <c r="N254" s="1"/>
      <c r="AA254" s="1"/>
      <c r="AB254" s="1"/>
      <c r="AC254" s="1"/>
      <c r="AD254" s="1"/>
      <c r="AE254" s="1"/>
      <c r="AF254" s="1"/>
      <c r="AG254" s="1"/>
      <c r="AH254" s="1"/>
    </row>
    <row r="255" spans="8:34" ht="15.75" customHeight="1" x14ac:dyDescent="0.25">
      <c r="H255" s="12"/>
      <c r="N255" s="1"/>
      <c r="AA255" s="1"/>
      <c r="AB255" s="1"/>
      <c r="AC255" s="1"/>
      <c r="AD255" s="1"/>
      <c r="AE255" s="1"/>
      <c r="AF255" s="1"/>
      <c r="AG255" s="1"/>
      <c r="AH255" s="1"/>
    </row>
    <row r="256" spans="8:34" ht="15.75" customHeight="1" x14ac:dyDescent="0.25">
      <c r="H256" s="12"/>
      <c r="N256" s="1"/>
      <c r="AA256" s="1"/>
      <c r="AB256" s="1"/>
      <c r="AC256" s="1"/>
      <c r="AD256" s="1"/>
      <c r="AE256" s="1"/>
      <c r="AF256" s="1"/>
      <c r="AG256" s="1"/>
      <c r="AH256" s="1"/>
    </row>
    <row r="257" spans="8:34" ht="15.75" customHeight="1" x14ac:dyDescent="0.25">
      <c r="H257" s="12"/>
      <c r="N257" s="1"/>
      <c r="AA257" s="1"/>
      <c r="AB257" s="1"/>
      <c r="AC257" s="1"/>
      <c r="AD257" s="1"/>
      <c r="AE257" s="1"/>
      <c r="AF257" s="1"/>
      <c r="AG257" s="1"/>
      <c r="AH257" s="1"/>
    </row>
    <row r="258" spans="8:34" ht="15.75" customHeight="1" x14ac:dyDescent="0.25">
      <c r="H258" s="12"/>
      <c r="N258" s="1"/>
      <c r="AA258" s="1"/>
      <c r="AB258" s="1"/>
      <c r="AC258" s="1"/>
      <c r="AD258" s="1"/>
      <c r="AE258" s="1"/>
      <c r="AF258" s="1"/>
      <c r="AG258" s="1"/>
      <c r="AH258" s="1"/>
    </row>
    <row r="259" spans="8:34" ht="15.75" customHeight="1" x14ac:dyDescent="0.25">
      <c r="H259" s="12"/>
      <c r="N259" s="1"/>
      <c r="AA259" s="1"/>
      <c r="AB259" s="1"/>
      <c r="AC259" s="1"/>
      <c r="AD259" s="1"/>
      <c r="AE259" s="1"/>
      <c r="AF259" s="1"/>
      <c r="AG259" s="1"/>
      <c r="AH259" s="1"/>
    </row>
    <row r="260" spans="8:34" ht="15.75" customHeight="1" x14ac:dyDescent="0.25">
      <c r="H260" s="12"/>
      <c r="N260" s="1"/>
      <c r="AA260" s="1"/>
      <c r="AB260" s="1"/>
      <c r="AC260" s="1"/>
      <c r="AD260" s="1"/>
      <c r="AE260" s="1"/>
      <c r="AF260" s="1"/>
      <c r="AG260" s="1"/>
      <c r="AH260" s="1"/>
    </row>
    <row r="261" spans="8:34" ht="15.75" customHeight="1" x14ac:dyDescent="0.25">
      <c r="H261" s="12"/>
      <c r="N261" s="1"/>
      <c r="AA261" s="1"/>
      <c r="AB261" s="1"/>
      <c r="AC261" s="1"/>
      <c r="AD261" s="1"/>
      <c r="AE261" s="1"/>
      <c r="AF261" s="1"/>
      <c r="AG261" s="1"/>
      <c r="AH261" s="1"/>
    </row>
    <row r="262" spans="8:34" ht="15.75" customHeight="1" x14ac:dyDescent="0.25">
      <c r="H262" s="12"/>
      <c r="N262" s="1"/>
      <c r="AA262" s="1"/>
      <c r="AB262" s="1"/>
      <c r="AC262" s="1"/>
      <c r="AD262" s="1"/>
      <c r="AE262" s="1"/>
      <c r="AF262" s="1"/>
      <c r="AG262" s="1"/>
      <c r="AH262" s="1"/>
    </row>
    <row r="263" spans="8:34" ht="15.75" customHeight="1" x14ac:dyDescent="0.25">
      <c r="H263" s="12"/>
      <c r="N263" s="1"/>
      <c r="AA263" s="1"/>
      <c r="AB263" s="1"/>
      <c r="AC263" s="1"/>
      <c r="AD263" s="1"/>
      <c r="AE263" s="1"/>
      <c r="AF263" s="1"/>
      <c r="AG263" s="1"/>
      <c r="AH263" s="1"/>
    </row>
    <row r="264" spans="8:34" ht="15.75" customHeight="1" x14ac:dyDescent="0.25">
      <c r="H264" s="12"/>
      <c r="N264" s="1"/>
      <c r="AA264" s="1"/>
      <c r="AB264" s="1"/>
      <c r="AC264" s="1"/>
      <c r="AD264" s="1"/>
      <c r="AE264" s="1"/>
      <c r="AF264" s="1"/>
      <c r="AG264" s="1"/>
      <c r="AH264" s="1"/>
    </row>
    <row r="265" spans="8:34" ht="15.75" customHeight="1" x14ac:dyDescent="0.25">
      <c r="H265" s="12"/>
      <c r="N265" s="1"/>
      <c r="AA265" s="1"/>
      <c r="AB265" s="1"/>
      <c r="AC265" s="1"/>
      <c r="AD265" s="1"/>
      <c r="AE265" s="1"/>
      <c r="AF265" s="1"/>
      <c r="AG265" s="1"/>
      <c r="AH265" s="1"/>
    </row>
    <row r="266" spans="8:34" ht="15.75" customHeight="1" x14ac:dyDescent="0.25">
      <c r="H266" s="12"/>
      <c r="N266" s="1"/>
      <c r="AA266" s="1"/>
      <c r="AB266" s="1"/>
      <c r="AC266" s="1"/>
      <c r="AD266" s="1"/>
      <c r="AE266" s="1"/>
      <c r="AF266" s="1"/>
      <c r="AG266" s="1"/>
      <c r="AH266" s="1"/>
    </row>
    <row r="267" spans="8:34" ht="15.75" customHeight="1" x14ac:dyDescent="0.25">
      <c r="H267" s="12"/>
      <c r="N267" s="1"/>
      <c r="AA267" s="1"/>
      <c r="AB267" s="1"/>
      <c r="AC267" s="1"/>
      <c r="AD267" s="1"/>
      <c r="AE267" s="1"/>
      <c r="AF267" s="1"/>
      <c r="AG267" s="1"/>
      <c r="AH267" s="1"/>
    </row>
    <row r="268" spans="8:34" ht="15.75" customHeight="1" x14ac:dyDescent="0.25">
      <c r="H268" s="12"/>
      <c r="N268" s="1"/>
      <c r="AA268" s="1"/>
      <c r="AB268" s="1"/>
      <c r="AC268" s="1"/>
      <c r="AD268" s="1"/>
      <c r="AE268" s="1"/>
      <c r="AF268" s="1"/>
      <c r="AG268" s="1"/>
      <c r="AH268" s="1"/>
    </row>
    <row r="269" spans="8:34" ht="15.75" customHeight="1" x14ac:dyDescent="0.25">
      <c r="H269" s="12"/>
      <c r="N269" s="1"/>
      <c r="AA269" s="1"/>
      <c r="AB269" s="1"/>
      <c r="AC269" s="1"/>
      <c r="AD269" s="1"/>
      <c r="AE269" s="1"/>
      <c r="AF269" s="1"/>
      <c r="AG269" s="1"/>
      <c r="AH269" s="1"/>
    </row>
    <row r="270" spans="8:34" ht="15.75" customHeight="1" x14ac:dyDescent="0.25">
      <c r="H270" s="12"/>
      <c r="N270" s="1"/>
      <c r="AA270" s="1"/>
      <c r="AB270" s="1"/>
      <c r="AC270" s="1"/>
      <c r="AD270" s="1"/>
      <c r="AE270" s="1"/>
      <c r="AF270" s="1"/>
      <c r="AG270" s="1"/>
      <c r="AH270" s="1"/>
    </row>
    <row r="271" spans="8:34" ht="15.75" customHeight="1" x14ac:dyDescent="0.25">
      <c r="H271" s="12"/>
      <c r="N271" s="1"/>
      <c r="AA271" s="1"/>
      <c r="AB271" s="1"/>
      <c r="AC271" s="1"/>
      <c r="AD271" s="1"/>
      <c r="AE271" s="1"/>
      <c r="AF271" s="1"/>
      <c r="AG271" s="1"/>
      <c r="AH271" s="1"/>
    </row>
    <row r="272" spans="8:34" ht="15.75" customHeight="1" x14ac:dyDescent="0.25">
      <c r="H272" s="12"/>
      <c r="N272" s="1"/>
      <c r="AA272" s="1"/>
      <c r="AB272" s="1"/>
      <c r="AC272" s="1"/>
      <c r="AD272" s="1"/>
      <c r="AE272" s="1"/>
      <c r="AF272" s="1"/>
      <c r="AG272" s="1"/>
      <c r="AH272" s="1"/>
    </row>
    <row r="273" spans="8:34" ht="15.75" customHeight="1" x14ac:dyDescent="0.25">
      <c r="H273" s="12"/>
      <c r="N273" s="1"/>
      <c r="AA273" s="1"/>
      <c r="AB273" s="1"/>
      <c r="AC273" s="1"/>
      <c r="AD273" s="1"/>
      <c r="AE273" s="1"/>
      <c r="AF273" s="1"/>
      <c r="AG273" s="1"/>
      <c r="AH273" s="1"/>
    </row>
    <row r="274" spans="8:34" ht="15.75" customHeight="1" x14ac:dyDescent="0.25">
      <c r="H274" s="12"/>
      <c r="N274" s="1"/>
      <c r="AA274" s="1"/>
      <c r="AB274" s="1"/>
      <c r="AC274" s="1"/>
      <c r="AD274" s="1"/>
      <c r="AE274" s="1"/>
      <c r="AF274" s="1"/>
      <c r="AG274" s="1"/>
      <c r="AH274" s="1"/>
    </row>
    <row r="275" spans="8:34" ht="15.75" customHeight="1" x14ac:dyDescent="0.25">
      <c r="H275" s="12"/>
      <c r="N275" s="1"/>
      <c r="AA275" s="1"/>
      <c r="AB275" s="1"/>
      <c r="AC275" s="1"/>
      <c r="AD275" s="1"/>
      <c r="AE275" s="1"/>
      <c r="AF275" s="1"/>
      <c r="AG275" s="1"/>
      <c r="AH275" s="1"/>
    </row>
    <row r="276" spans="8:34" ht="15.75" customHeight="1" x14ac:dyDescent="0.25">
      <c r="H276" s="12"/>
      <c r="N276" s="1"/>
      <c r="AA276" s="1"/>
      <c r="AB276" s="1"/>
      <c r="AC276" s="1"/>
      <c r="AD276" s="1"/>
      <c r="AE276" s="1"/>
      <c r="AF276" s="1"/>
      <c r="AG276" s="1"/>
      <c r="AH276" s="1"/>
    </row>
    <row r="277" spans="8:34" ht="15.75" customHeight="1" x14ac:dyDescent="0.25">
      <c r="H277" s="12"/>
      <c r="N277" s="1"/>
      <c r="AA277" s="1"/>
      <c r="AB277" s="1"/>
      <c r="AC277" s="1"/>
      <c r="AD277" s="1"/>
      <c r="AE277" s="1"/>
      <c r="AF277" s="1"/>
      <c r="AG277" s="1"/>
      <c r="AH277" s="1"/>
    </row>
    <row r="278" spans="8:34" ht="15.75" customHeight="1" x14ac:dyDescent="0.25">
      <c r="H278" s="12"/>
      <c r="N278" s="1"/>
      <c r="AA278" s="1"/>
      <c r="AB278" s="1"/>
      <c r="AC278" s="1"/>
      <c r="AD278" s="1"/>
      <c r="AE278" s="1"/>
      <c r="AF278" s="1"/>
      <c r="AG278" s="1"/>
      <c r="AH278" s="1"/>
    </row>
    <row r="279" spans="8:34" ht="15.75" customHeight="1" x14ac:dyDescent="0.25">
      <c r="H279" s="12"/>
      <c r="N279" s="1"/>
      <c r="AA279" s="1"/>
      <c r="AB279" s="1"/>
      <c r="AC279" s="1"/>
      <c r="AD279" s="1"/>
      <c r="AE279" s="1"/>
      <c r="AF279" s="1"/>
      <c r="AG279" s="1"/>
      <c r="AH279" s="1"/>
    </row>
    <row r="280" spans="8:34" ht="15.75" customHeight="1" x14ac:dyDescent="0.25">
      <c r="H280" s="12"/>
      <c r="N280" s="1"/>
      <c r="AA280" s="1"/>
      <c r="AB280" s="1"/>
      <c r="AC280" s="1"/>
      <c r="AD280" s="1"/>
      <c r="AE280" s="1"/>
      <c r="AF280" s="1"/>
      <c r="AG280" s="1"/>
      <c r="AH280" s="1"/>
    </row>
    <row r="281" spans="8:34" ht="15.75" customHeight="1" x14ac:dyDescent="0.25">
      <c r="H281" s="12"/>
      <c r="N281" s="1"/>
      <c r="AA281" s="1"/>
      <c r="AB281" s="1"/>
      <c r="AC281" s="1"/>
      <c r="AD281" s="1"/>
      <c r="AE281" s="1"/>
      <c r="AF281" s="1"/>
      <c r="AG281" s="1"/>
      <c r="AH281" s="1"/>
    </row>
    <row r="282" spans="8:34" ht="15.75" customHeight="1" x14ac:dyDescent="0.25">
      <c r="H282" s="12"/>
      <c r="N282" s="1"/>
      <c r="AA282" s="1"/>
      <c r="AB282" s="1"/>
      <c r="AC282" s="1"/>
      <c r="AD282" s="1"/>
      <c r="AE282" s="1"/>
      <c r="AF282" s="1"/>
      <c r="AG282" s="1"/>
      <c r="AH282" s="1"/>
    </row>
    <row r="283" spans="8:34" ht="15.75" customHeight="1" x14ac:dyDescent="0.25">
      <c r="H283" s="12"/>
      <c r="N283" s="1"/>
      <c r="AA283" s="1"/>
      <c r="AB283" s="1"/>
      <c r="AC283" s="1"/>
      <c r="AD283" s="1"/>
      <c r="AE283" s="1"/>
      <c r="AF283" s="1"/>
      <c r="AG283" s="1"/>
      <c r="AH283" s="1"/>
    </row>
    <row r="284" spans="8:34" ht="15.75" customHeight="1" x14ac:dyDescent="0.25">
      <c r="H284" s="12"/>
      <c r="N284" s="1"/>
      <c r="AA284" s="1"/>
      <c r="AB284" s="1"/>
      <c r="AC284" s="1"/>
      <c r="AD284" s="1"/>
      <c r="AE284" s="1"/>
      <c r="AF284" s="1"/>
      <c r="AG284" s="1"/>
      <c r="AH284" s="1"/>
    </row>
    <row r="285" spans="8:34" ht="15.75" customHeight="1" x14ac:dyDescent="0.25">
      <c r="H285" s="12"/>
      <c r="N285" s="1"/>
      <c r="AA285" s="1"/>
      <c r="AB285" s="1"/>
      <c r="AC285" s="1"/>
      <c r="AD285" s="1"/>
      <c r="AE285" s="1"/>
      <c r="AF285" s="1"/>
      <c r="AG285" s="1"/>
      <c r="AH285" s="1"/>
    </row>
    <row r="286" spans="8:34" ht="15.75" customHeight="1" x14ac:dyDescent="0.25">
      <c r="H286" s="12"/>
      <c r="N286" s="1"/>
      <c r="AA286" s="1"/>
      <c r="AB286" s="1"/>
      <c r="AC286" s="1"/>
      <c r="AD286" s="1"/>
      <c r="AE286" s="1"/>
      <c r="AF286" s="1"/>
      <c r="AG286" s="1"/>
      <c r="AH286" s="1"/>
    </row>
    <row r="287" spans="8:34" ht="15.75" customHeight="1" x14ac:dyDescent="0.25">
      <c r="H287" s="12"/>
      <c r="N287" s="1"/>
      <c r="AA287" s="1"/>
      <c r="AB287" s="1"/>
      <c r="AC287" s="1"/>
      <c r="AD287" s="1"/>
      <c r="AE287" s="1"/>
      <c r="AF287" s="1"/>
      <c r="AG287" s="1"/>
      <c r="AH287" s="1"/>
    </row>
    <row r="288" spans="8:34" ht="15.75" customHeight="1" x14ac:dyDescent="0.25">
      <c r="H288" s="12"/>
      <c r="N288" s="1"/>
      <c r="AA288" s="1"/>
      <c r="AB288" s="1"/>
      <c r="AC288" s="1"/>
      <c r="AD288" s="1"/>
      <c r="AE288" s="1"/>
      <c r="AF288" s="1"/>
      <c r="AG288" s="1"/>
      <c r="AH288" s="1"/>
    </row>
    <row r="289" spans="8:34" ht="15.75" customHeight="1" x14ac:dyDescent="0.25">
      <c r="H289" s="12"/>
      <c r="N289" s="1"/>
      <c r="AA289" s="1"/>
      <c r="AB289" s="1"/>
      <c r="AC289" s="1"/>
      <c r="AD289" s="1"/>
      <c r="AE289" s="1"/>
      <c r="AF289" s="1"/>
      <c r="AG289" s="1"/>
      <c r="AH289" s="1"/>
    </row>
    <row r="290" spans="8:34" ht="15.75" customHeight="1" x14ac:dyDescent="0.25">
      <c r="H290" s="12"/>
      <c r="N290" s="1"/>
      <c r="AA290" s="1"/>
      <c r="AB290" s="1"/>
      <c r="AC290" s="1"/>
      <c r="AD290" s="1"/>
      <c r="AE290" s="1"/>
      <c r="AF290" s="1"/>
      <c r="AG290" s="1"/>
      <c r="AH290" s="1"/>
    </row>
    <row r="291" spans="8:34" ht="15.75" customHeight="1" x14ac:dyDescent="0.25">
      <c r="H291" s="12"/>
      <c r="N291" s="1"/>
      <c r="AA291" s="1"/>
      <c r="AB291" s="1"/>
      <c r="AC291" s="1"/>
      <c r="AD291" s="1"/>
      <c r="AE291" s="1"/>
      <c r="AF291" s="1"/>
      <c r="AG291" s="1"/>
      <c r="AH291" s="1"/>
    </row>
    <row r="292" spans="8:34" ht="15.75" customHeight="1" x14ac:dyDescent="0.25">
      <c r="H292" s="12"/>
      <c r="N292" s="1"/>
      <c r="AA292" s="1"/>
      <c r="AB292" s="1"/>
      <c r="AC292" s="1"/>
      <c r="AD292" s="1"/>
      <c r="AE292" s="1"/>
      <c r="AF292" s="1"/>
      <c r="AG292" s="1"/>
      <c r="AH292" s="1"/>
    </row>
    <row r="293" spans="8:34" ht="15.75" customHeight="1" x14ac:dyDescent="0.25">
      <c r="H293" s="12"/>
      <c r="N293" s="1"/>
      <c r="AA293" s="1"/>
      <c r="AB293" s="1"/>
      <c r="AC293" s="1"/>
      <c r="AD293" s="1"/>
      <c r="AE293" s="1"/>
      <c r="AF293" s="1"/>
      <c r="AG293" s="1"/>
      <c r="AH293" s="1"/>
    </row>
    <row r="294" spans="8:34" ht="15.75" customHeight="1" x14ac:dyDescent="0.25">
      <c r="H294" s="12"/>
      <c r="N294" s="1"/>
      <c r="AA294" s="1"/>
      <c r="AB294" s="1"/>
      <c r="AC294" s="1"/>
      <c r="AD294" s="1"/>
      <c r="AE294" s="1"/>
      <c r="AF294" s="1"/>
      <c r="AG294" s="1"/>
      <c r="AH294" s="1"/>
    </row>
    <row r="295" spans="8:34" ht="15.75" customHeight="1" x14ac:dyDescent="0.25">
      <c r="H295" s="12"/>
      <c r="N295" s="1"/>
      <c r="AA295" s="1"/>
      <c r="AB295" s="1"/>
      <c r="AC295" s="1"/>
      <c r="AD295" s="1"/>
      <c r="AE295" s="1"/>
      <c r="AF295" s="1"/>
      <c r="AG295" s="1"/>
      <c r="AH295" s="1"/>
    </row>
    <row r="296" spans="8:34" ht="15.75" customHeight="1" x14ac:dyDescent="0.25">
      <c r="H296" s="12"/>
      <c r="N296" s="1"/>
      <c r="AA296" s="1"/>
      <c r="AB296" s="1"/>
      <c r="AC296" s="1"/>
      <c r="AD296" s="1"/>
      <c r="AE296" s="1"/>
      <c r="AF296" s="1"/>
      <c r="AG296" s="1"/>
      <c r="AH296" s="1"/>
    </row>
    <row r="297" spans="8:34" ht="15.75" customHeight="1" x14ac:dyDescent="0.25">
      <c r="H297" s="12"/>
      <c r="N297" s="1"/>
      <c r="AA297" s="1"/>
      <c r="AB297" s="1"/>
      <c r="AC297" s="1"/>
      <c r="AD297" s="1"/>
      <c r="AE297" s="1"/>
      <c r="AF297" s="1"/>
      <c r="AG297" s="1"/>
      <c r="AH297" s="1"/>
    </row>
    <row r="298" spans="8:34" ht="15.75" customHeight="1" x14ac:dyDescent="0.25">
      <c r="H298" s="12"/>
      <c r="N298" s="1"/>
      <c r="AA298" s="1"/>
      <c r="AB298" s="1"/>
      <c r="AC298" s="1"/>
      <c r="AD298" s="1"/>
      <c r="AE298" s="1"/>
      <c r="AF298" s="1"/>
      <c r="AG298" s="1"/>
      <c r="AH298" s="1"/>
    </row>
    <row r="299" spans="8:34" ht="15.75" customHeight="1" x14ac:dyDescent="0.25">
      <c r="H299" s="12"/>
      <c r="N299" s="1"/>
      <c r="AA299" s="1"/>
      <c r="AB299" s="1"/>
      <c r="AC299" s="1"/>
      <c r="AD299" s="1"/>
      <c r="AE299" s="1"/>
      <c r="AF299" s="1"/>
      <c r="AG299" s="1"/>
      <c r="AH299" s="1"/>
    </row>
    <row r="300" spans="8:34" ht="15.75" customHeight="1" x14ac:dyDescent="0.25">
      <c r="H300" s="12"/>
      <c r="N300" s="1"/>
      <c r="AA300" s="1"/>
      <c r="AB300" s="1"/>
      <c r="AC300" s="1"/>
      <c r="AD300" s="1"/>
      <c r="AE300" s="1"/>
      <c r="AF300" s="1"/>
      <c r="AG300" s="1"/>
      <c r="AH300" s="1"/>
    </row>
    <row r="301" spans="8:34" ht="15.75" customHeight="1" x14ac:dyDescent="0.25">
      <c r="H301" s="12"/>
      <c r="N301" s="1"/>
      <c r="AA301" s="1"/>
      <c r="AB301" s="1"/>
      <c r="AC301" s="1"/>
      <c r="AD301" s="1"/>
      <c r="AE301" s="1"/>
      <c r="AF301" s="1"/>
      <c r="AG301" s="1"/>
      <c r="AH301" s="1"/>
    </row>
    <row r="302" spans="8:34" ht="15.75" customHeight="1" x14ac:dyDescent="0.25">
      <c r="H302" s="12"/>
      <c r="N302" s="1"/>
      <c r="AA302" s="1"/>
      <c r="AB302" s="1"/>
      <c r="AC302" s="1"/>
      <c r="AD302" s="1"/>
      <c r="AE302" s="1"/>
      <c r="AF302" s="1"/>
      <c r="AG302" s="1"/>
      <c r="AH302" s="1"/>
    </row>
    <row r="303" spans="8:34" ht="15.75" customHeight="1" x14ac:dyDescent="0.25">
      <c r="H303" s="12"/>
      <c r="N303" s="1"/>
      <c r="AA303" s="1"/>
      <c r="AB303" s="1"/>
      <c r="AC303" s="1"/>
      <c r="AD303" s="1"/>
      <c r="AE303" s="1"/>
      <c r="AF303" s="1"/>
      <c r="AG303" s="1"/>
      <c r="AH303" s="1"/>
    </row>
    <row r="304" spans="8:34" ht="15.75" customHeight="1" x14ac:dyDescent="0.25">
      <c r="H304" s="12"/>
      <c r="N304" s="1"/>
      <c r="AA304" s="1"/>
      <c r="AB304" s="1"/>
      <c r="AC304" s="1"/>
      <c r="AD304" s="1"/>
      <c r="AE304" s="1"/>
      <c r="AF304" s="1"/>
      <c r="AG304" s="1"/>
      <c r="AH304" s="1"/>
    </row>
    <row r="305" spans="8:34" ht="15.75" customHeight="1" x14ac:dyDescent="0.25">
      <c r="H305" s="12"/>
      <c r="N305" s="1"/>
      <c r="AA305" s="1"/>
      <c r="AB305" s="1"/>
      <c r="AC305" s="1"/>
      <c r="AD305" s="1"/>
      <c r="AE305" s="1"/>
      <c r="AF305" s="1"/>
      <c r="AG305" s="1"/>
      <c r="AH305" s="1"/>
    </row>
    <row r="306" spans="8:34" ht="15.75" customHeight="1" x14ac:dyDescent="0.25">
      <c r="H306" s="12"/>
      <c r="N306" s="1"/>
      <c r="AA306" s="1"/>
      <c r="AB306" s="1"/>
      <c r="AC306" s="1"/>
      <c r="AD306" s="1"/>
      <c r="AE306" s="1"/>
      <c r="AF306" s="1"/>
      <c r="AG306" s="1"/>
      <c r="AH306" s="1"/>
    </row>
    <row r="307" spans="8:34" ht="15.75" customHeight="1" x14ac:dyDescent="0.25">
      <c r="H307" s="12"/>
      <c r="N307" s="1"/>
      <c r="AA307" s="1"/>
      <c r="AB307" s="1"/>
      <c r="AC307" s="1"/>
      <c r="AD307" s="1"/>
      <c r="AE307" s="1"/>
      <c r="AF307" s="1"/>
      <c r="AG307" s="1"/>
      <c r="AH307" s="1"/>
    </row>
    <row r="308" spans="8:34" ht="15.75" customHeight="1" x14ac:dyDescent="0.25">
      <c r="H308" s="12"/>
      <c r="N308" s="1"/>
      <c r="AA308" s="1"/>
      <c r="AB308" s="1"/>
      <c r="AC308" s="1"/>
      <c r="AD308" s="1"/>
      <c r="AE308" s="1"/>
      <c r="AF308" s="1"/>
      <c r="AG308" s="1"/>
      <c r="AH308" s="1"/>
    </row>
    <row r="309" spans="8:34" ht="15.75" customHeight="1" x14ac:dyDescent="0.25">
      <c r="H309" s="12"/>
      <c r="N309" s="1"/>
      <c r="AA309" s="1"/>
      <c r="AB309" s="1"/>
      <c r="AC309" s="1"/>
      <c r="AD309" s="1"/>
      <c r="AE309" s="1"/>
      <c r="AF309" s="1"/>
      <c r="AG309" s="1"/>
      <c r="AH309" s="1"/>
    </row>
    <row r="310" spans="8:34" ht="15.75" customHeight="1" x14ac:dyDescent="0.25">
      <c r="H310" s="12"/>
      <c r="N310" s="1"/>
      <c r="AA310" s="1"/>
      <c r="AB310" s="1"/>
      <c r="AC310" s="1"/>
      <c r="AD310" s="1"/>
      <c r="AE310" s="1"/>
      <c r="AF310" s="1"/>
      <c r="AG310" s="1"/>
      <c r="AH310" s="1"/>
    </row>
    <row r="311" spans="8:34" ht="15.75" customHeight="1" x14ac:dyDescent="0.25">
      <c r="H311" s="12"/>
      <c r="N311" s="1"/>
      <c r="AA311" s="1"/>
      <c r="AB311" s="1"/>
      <c r="AC311" s="1"/>
      <c r="AD311" s="1"/>
      <c r="AE311" s="1"/>
      <c r="AF311" s="1"/>
      <c r="AG311" s="1"/>
      <c r="AH311" s="1"/>
    </row>
    <row r="312" spans="8:34" ht="15.75" customHeight="1" x14ac:dyDescent="0.25">
      <c r="H312" s="12"/>
      <c r="N312" s="1"/>
      <c r="AA312" s="1"/>
      <c r="AB312" s="1"/>
      <c r="AC312" s="1"/>
      <c r="AD312" s="1"/>
      <c r="AE312" s="1"/>
      <c r="AF312" s="1"/>
      <c r="AG312" s="1"/>
      <c r="AH312" s="1"/>
    </row>
    <row r="313" spans="8:34" ht="15.75" customHeight="1" x14ac:dyDescent="0.25">
      <c r="H313" s="12"/>
      <c r="N313" s="1"/>
      <c r="AA313" s="1"/>
      <c r="AB313" s="1"/>
      <c r="AC313" s="1"/>
      <c r="AD313" s="1"/>
      <c r="AE313" s="1"/>
      <c r="AF313" s="1"/>
      <c r="AG313" s="1"/>
      <c r="AH313" s="1"/>
    </row>
    <row r="314" spans="8:34" ht="15.75" customHeight="1" x14ac:dyDescent="0.25">
      <c r="H314" s="12"/>
      <c r="N314" s="1"/>
      <c r="AA314" s="1"/>
      <c r="AB314" s="1"/>
      <c r="AC314" s="1"/>
      <c r="AD314" s="1"/>
      <c r="AE314" s="1"/>
      <c r="AF314" s="1"/>
      <c r="AG314" s="1"/>
      <c r="AH314" s="1"/>
    </row>
    <row r="315" spans="8:34" ht="15.75" customHeight="1" x14ac:dyDescent="0.25">
      <c r="H315" s="12"/>
      <c r="N315" s="1"/>
      <c r="AA315" s="1"/>
      <c r="AB315" s="1"/>
      <c r="AC315" s="1"/>
      <c r="AD315" s="1"/>
      <c r="AE315" s="1"/>
      <c r="AF315" s="1"/>
      <c r="AG315" s="1"/>
      <c r="AH315" s="1"/>
    </row>
    <row r="316" spans="8:34" ht="15.75" customHeight="1" x14ac:dyDescent="0.25">
      <c r="H316" s="12"/>
      <c r="N316" s="1"/>
      <c r="AA316" s="1"/>
      <c r="AB316" s="1"/>
      <c r="AC316" s="1"/>
      <c r="AD316" s="1"/>
      <c r="AE316" s="1"/>
      <c r="AF316" s="1"/>
      <c r="AG316" s="1"/>
      <c r="AH316" s="1"/>
    </row>
    <row r="317" spans="8:34" ht="15.75" customHeight="1" x14ac:dyDescent="0.25">
      <c r="H317" s="12"/>
      <c r="N317" s="1"/>
      <c r="AA317" s="1"/>
      <c r="AB317" s="1"/>
      <c r="AC317" s="1"/>
      <c r="AD317" s="1"/>
      <c r="AE317" s="1"/>
      <c r="AF317" s="1"/>
      <c r="AG317" s="1"/>
      <c r="AH317" s="1"/>
    </row>
    <row r="318" spans="8:34" ht="15.75" customHeight="1" x14ac:dyDescent="0.25">
      <c r="H318" s="12"/>
      <c r="N318" s="1"/>
      <c r="AA318" s="1"/>
      <c r="AB318" s="1"/>
      <c r="AC318" s="1"/>
      <c r="AD318" s="1"/>
      <c r="AE318" s="1"/>
      <c r="AF318" s="1"/>
      <c r="AG318" s="1"/>
      <c r="AH318" s="1"/>
    </row>
    <row r="319" spans="8:34" ht="15.75" customHeight="1" x14ac:dyDescent="0.25">
      <c r="H319" s="12"/>
      <c r="N319" s="1"/>
      <c r="AA319" s="1"/>
      <c r="AB319" s="1"/>
      <c r="AC319" s="1"/>
      <c r="AD319" s="1"/>
      <c r="AE319" s="1"/>
      <c r="AF319" s="1"/>
      <c r="AG319" s="1"/>
      <c r="AH319" s="1"/>
    </row>
    <row r="320" spans="8:34" ht="15.75" customHeight="1" x14ac:dyDescent="0.25">
      <c r="H320" s="12"/>
      <c r="N320" s="1"/>
      <c r="AA320" s="1"/>
      <c r="AB320" s="1"/>
      <c r="AC320" s="1"/>
      <c r="AD320" s="1"/>
      <c r="AE320" s="1"/>
      <c r="AF320" s="1"/>
      <c r="AG320" s="1"/>
      <c r="AH320" s="1"/>
    </row>
    <row r="321" spans="8:34" ht="15.75" customHeight="1" x14ac:dyDescent="0.25">
      <c r="H321" s="12"/>
      <c r="N321" s="1"/>
      <c r="AA321" s="1"/>
      <c r="AB321" s="1"/>
      <c r="AC321" s="1"/>
      <c r="AD321" s="1"/>
      <c r="AE321" s="1"/>
      <c r="AF321" s="1"/>
      <c r="AG321" s="1"/>
      <c r="AH321" s="1"/>
    </row>
    <row r="322" spans="8:34" ht="15.75" customHeight="1" x14ac:dyDescent="0.25">
      <c r="H322" s="12"/>
      <c r="N322" s="1"/>
      <c r="AA322" s="1"/>
      <c r="AB322" s="1"/>
      <c r="AC322" s="1"/>
      <c r="AD322" s="1"/>
      <c r="AE322" s="1"/>
      <c r="AF322" s="1"/>
      <c r="AG322" s="1"/>
      <c r="AH322" s="1"/>
    </row>
    <row r="323" spans="8:34" ht="15.75" customHeight="1" x14ac:dyDescent="0.25">
      <c r="H323" s="12"/>
      <c r="N323" s="1"/>
      <c r="AA323" s="1"/>
      <c r="AB323" s="1"/>
      <c r="AC323" s="1"/>
      <c r="AD323" s="1"/>
      <c r="AE323" s="1"/>
      <c r="AF323" s="1"/>
      <c r="AG323" s="1"/>
      <c r="AH323" s="1"/>
    </row>
    <row r="324" spans="8:34" ht="15.75" customHeight="1" x14ac:dyDescent="0.25">
      <c r="H324" s="12"/>
      <c r="N324" s="1"/>
      <c r="AA324" s="1"/>
      <c r="AB324" s="1"/>
      <c r="AC324" s="1"/>
      <c r="AD324" s="1"/>
      <c r="AE324" s="1"/>
      <c r="AF324" s="1"/>
      <c r="AG324" s="1"/>
      <c r="AH324" s="1"/>
    </row>
    <row r="325" spans="8:34" ht="15.75" customHeight="1" x14ac:dyDescent="0.25">
      <c r="H325" s="12"/>
      <c r="N325" s="1"/>
      <c r="AA325" s="1"/>
      <c r="AB325" s="1"/>
      <c r="AC325" s="1"/>
      <c r="AD325" s="1"/>
      <c r="AE325" s="1"/>
      <c r="AF325" s="1"/>
      <c r="AG325" s="1"/>
      <c r="AH325" s="1"/>
    </row>
    <row r="326" spans="8:34" ht="15.75" customHeight="1" x14ac:dyDescent="0.25">
      <c r="H326" s="12"/>
      <c r="N326" s="1"/>
      <c r="AA326" s="1"/>
      <c r="AB326" s="1"/>
      <c r="AC326" s="1"/>
      <c r="AD326" s="1"/>
      <c r="AE326" s="1"/>
      <c r="AF326" s="1"/>
      <c r="AG326" s="1"/>
      <c r="AH326" s="1"/>
    </row>
    <row r="327" spans="8:34" ht="15.75" customHeight="1" x14ac:dyDescent="0.25">
      <c r="H327" s="12"/>
      <c r="N327" s="1"/>
      <c r="AA327" s="1"/>
      <c r="AB327" s="1"/>
      <c r="AC327" s="1"/>
      <c r="AD327" s="1"/>
      <c r="AE327" s="1"/>
      <c r="AF327" s="1"/>
      <c r="AG327" s="1"/>
      <c r="AH327" s="1"/>
    </row>
    <row r="328" spans="8:34" ht="15.75" customHeight="1" x14ac:dyDescent="0.25">
      <c r="H328" s="12"/>
      <c r="N328" s="1"/>
      <c r="AA328" s="1"/>
      <c r="AB328" s="1"/>
      <c r="AC328" s="1"/>
      <c r="AD328" s="1"/>
      <c r="AE328" s="1"/>
      <c r="AF328" s="1"/>
      <c r="AG328" s="1"/>
      <c r="AH328" s="1"/>
    </row>
    <row r="329" spans="8:34" ht="15.75" customHeight="1" x14ac:dyDescent="0.25">
      <c r="H329" s="12"/>
      <c r="N329" s="1"/>
      <c r="AA329" s="1"/>
      <c r="AB329" s="1"/>
      <c r="AC329" s="1"/>
      <c r="AD329" s="1"/>
      <c r="AE329" s="1"/>
      <c r="AF329" s="1"/>
      <c r="AG329" s="1"/>
      <c r="AH329" s="1"/>
    </row>
    <row r="330" spans="8:34" ht="15.75" customHeight="1" x14ac:dyDescent="0.25">
      <c r="H330" s="12"/>
      <c r="N330" s="1"/>
      <c r="AA330" s="1"/>
      <c r="AB330" s="1"/>
      <c r="AC330" s="1"/>
      <c r="AD330" s="1"/>
      <c r="AE330" s="1"/>
      <c r="AF330" s="1"/>
      <c r="AG330" s="1"/>
      <c r="AH330" s="1"/>
    </row>
    <row r="331" spans="8:34" ht="15.75" customHeight="1" x14ac:dyDescent="0.25">
      <c r="H331" s="12"/>
      <c r="N331" s="1"/>
      <c r="AA331" s="1"/>
      <c r="AB331" s="1"/>
      <c r="AC331" s="1"/>
      <c r="AD331" s="1"/>
      <c r="AE331" s="1"/>
      <c r="AF331" s="1"/>
      <c r="AG331" s="1"/>
      <c r="AH331" s="1"/>
    </row>
    <row r="332" spans="8:34" ht="15.75" customHeight="1" x14ac:dyDescent="0.25">
      <c r="H332" s="12"/>
      <c r="N332" s="1"/>
      <c r="AA332" s="1"/>
      <c r="AB332" s="1"/>
      <c r="AC332" s="1"/>
      <c r="AD332" s="1"/>
      <c r="AE332" s="1"/>
      <c r="AF332" s="1"/>
      <c r="AG332" s="1"/>
      <c r="AH332" s="1"/>
    </row>
    <row r="333" spans="8:34" ht="15.75" customHeight="1" x14ac:dyDescent="0.25">
      <c r="H333" s="12"/>
      <c r="N333" s="1"/>
      <c r="AA333" s="1"/>
      <c r="AB333" s="1"/>
      <c r="AC333" s="1"/>
      <c r="AD333" s="1"/>
      <c r="AE333" s="1"/>
      <c r="AF333" s="1"/>
      <c r="AG333" s="1"/>
      <c r="AH333" s="1"/>
    </row>
    <row r="334" spans="8:34" ht="15.75" customHeight="1" x14ac:dyDescent="0.25">
      <c r="H334" s="12"/>
      <c r="N334" s="1"/>
      <c r="AA334" s="1"/>
      <c r="AB334" s="1"/>
      <c r="AC334" s="1"/>
      <c r="AD334" s="1"/>
      <c r="AE334" s="1"/>
      <c r="AF334" s="1"/>
      <c r="AG334" s="1"/>
      <c r="AH334" s="1"/>
    </row>
    <row r="335" spans="8:34" ht="15.75" customHeight="1" x14ac:dyDescent="0.25">
      <c r="H335" s="12"/>
      <c r="N335" s="1"/>
      <c r="AA335" s="1"/>
      <c r="AB335" s="1"/>
      <c r="AC335" s="1"/>
      <c r="AD335" s="1"/>
      <c r="AE335" s="1"/>
      <c r="AF335" s="1"/>
      <c r="AG335" s="1"/>
      <c r="AH335" s="1"/>
    </row>
    <row r="336" spans="8:34" ht="15.75" customHeight="1" x14ac:dyDescent="0.25">
      <c r="H336" s="12"/>
      <c r="N336" s="1"/>
      <c r="AA336" s="1"/>
      <c r="AB336" s="1"/>
      <c r="AC336" s="1"/>
      <c r="AD336" s="1"/>
      <c r="AE336" s="1"/>
      <c r="AF336" s="1"/>
      <c r="AG336" s="1"/>
      <c r="AH336" s="1"/>
    </row>
    <row r="337" spans="8:34" ht="15.75" customHeight="1" x14ac:dyDescent="0.25">
      <c r="H337" s="12"/>
      <c r="N337" s="1"/>
      <c r="AA337" s="1"/>
      <c r="AB337" s="1"/>
      <c r="AC337" s="1"/>
      <c r="AD337" s="1"/>
      <c r="AE337" s="1"/>
      <c r="AF337" s="1"/>
      <c r="AG337" s="1"/>
      <c r="AH337" s="1"/>
    </row>
    <row r="338" spans="8:34" ht="15.75" customHeight="1" x14ac:dyDescent="0.25">
      <c r="H338" s="12"/>
      <c r="N338" s="1"/>
      <c r="AA338" s="1"/>
      <c r="AB338" s="1"/>
      <c r="AC338" s="1"/>
      <c r="AD338" s="1"/>
      <c r="AE338" s="1"/>
      <c r="AF338" s="1"/>
      <c r="AG338" s="1"/>
      <c r="AH338" s="1"/>
    </row>
    <row r="339" spans="8:34" ht="15.75" customHeight="1" x14ac:dyDescent="0.25">
      <c r="H339" s="12"/>
      <c r="N339" s="1"/>
      <c r="AA339" s="1"/>
      <c r="AB339" s="1"/>
      <c r="AC339" s="1"/>
      <c r="AD339" s="1"/>
      <c r="AE339" s="1"/>
      <c r="AF339" s="1"/>
      <c r="AG339" s="1"/>
      <c r="AH339" s="1"/>
    </row>
    <row r="340" spans="8:34" ht="15.75" customHeight="1" x14ac:dyDescent="0.25">
      <c r="H340" s="12"/>
      <c r="N340" s="1"/>
      <c r="AA340" s="1"/>
      <c r="AB340" s="1"/>
      <c r="AC340" s="1"/>
      <c r="AD340" s="1"/>
      <c r="AE340" s="1"/>
      <c r="AF340" s="1"/>
      <c r="AG340" s="1"/>
      <c r="AH340" s="1"/>
    </row>
    <row r="341" spans="8:34" ht="15.75" customHeight="1" x14ac:dyDescent="0.25">
      <c r="H341" s="12"/>
      <c r="N341" s="1"/>
      <c r="AA341" s="1"/>
      <c r="AB341" s="1"/>
      <c r="AC341" s="1"/>
      <c r="AD341" s="1"/>
      <c r="AE341" s="1"/>
      <c r="AF341" s="1"/>
      <c r="AG341" s="1"/>
      <c r="AH341" s="1"/>
    </row>
    <row r="342" spans="8:34" ht="15.75" customHeight="1" x14ac:dyDescent="0.25">
      <c r="H342" s="12"/>
      <c r="N342" s="1"/>
      <c r="AA342" s="1"/>
      <c r="AB342" s="1"/>
      <c r="AC342" s="1"/>
      <c r="AD342" s="1"/>
      <c r="AE342" s="1"/>
      <c r="AF342" s="1"/>
      <c r="AG342" s="1"/>
      <c r="AH342" s="1"/>
    </row>
    <row r="343" spans="8:34" ht="15.75" customHeight="1" x14ac:dyDescent="0.25">
      <c r="H343" s="12"/>
      <c r="N343" s="1"/>
      <c r="AA343" s="1"/>
      <c r="AB343" s="1"/>
      <c r="AC343" s="1"/>
      <c r="AD343" s="1"/>
      <c r="AE343" s="1"/>
      <c r="AF343" s="1"/>
      <c r="AG343" s="1"/>
      <c r="AH343" s="1"/>
    </row>
    <row r="344" spans="8:34" ht="15.75" customHeight="1" x14ac:dyDescent="0.25">
      <c r="H344" s="12"/>
      <c r="N344" s="1"/>
      <c r="AA344" s="1"/>
      <c r="AB344" s="1"/>
      <c r="AC344" s="1"/>
      <c r="AD344" s="1"/>
      <c r="AE344" s="1"/>
      <c r="AF344" s="1"/>
      <c r="AG344" s="1"/>
      <c r="AH344" s="1"/>
    </row>
    <row r="345" spans="8:34" ht="15.75" customHeight="1" x14ac:dyDescent="0.25">
      <c r="H345" s="12"/>
      <c r="N345" s="1"/>
      <c r="AA345" s="1"/>
      <c r="AB345" s="1"/>
      <c r="AC345" s="1"/>
      <c r="AD345" s="1"/>
      <c r="AE345" s="1"/>
      <c r="AF345" s="1"/>
      <c r="AG345" s="1"/>
      <c r="AH345" s="1"/>
    </row>
    <row r="346" spans="8:34" ht="15.75" customHeight="1" x14ac:dyDescent="0.25">
      <c r="H346" s="12"/>
      <c r="N346" s="1"/>
      <c r="AA346" s="1"/>
      <c r="AB346" s="1"/>
      <c r="AC346" s="1"/>
      <c r="AD346" s="1"/>
      <c r="AE346" s="1"/>
      <c r="AF346" s="1"/>
      <c r="AG346" s="1"/>
      <c r="AH346" s="1"/>
    </row>
    <row r="347" spans="8:34" ht="15.75" customHeight="1" x14ac:dyDescent="0.25">
      <c r="H347" s="12"/>
      <c r="N347" s="1"/>
      <c r="AA347" s="1"/>
      <c r="AB347" s="1"/>
      <c r="AC347" s="1"/>
      <c r="AD347" s="1"/>
      <c r="AE347" s="1"/>
      <c r="AF347" s="1"/>
      <c r="AG347" s="1"/>
      <c r="AH347" s="1"/>
    </row>
    <row r="348" spans="8:34" ht="15.75" customHeight="1" x14ac:dyDescent="0.25">
      <c r="H348" s="12"/>
      <c r="N348" s="1"/>
      <c r="AA348" s="1"/>
      <c r="AB348" s="1"/>
      <c r="AC348" s="1"/>
      <c r="AD348" s="1"/>
      <c r="AE348" s="1"/>
      <c r="AF348" s="1"/>
      <c r="AG348" s="1"/>
      <c r="AH348" s="1"/>
    </row>
    <row r="349" spans="8:34" ht="15.75" customHeight="1" x14ac:dyDescent="0.25">
      <c r="H349" s="12"/>
      <c r="N349" s="1"/>
      <c r="AA349" s="1"/>
      <c r="AB349" s="1"/>
      <c r="AC349" s="1"/>
      <c r="AD349" s="1"/>
      <c r="AE349" s="1"/>
      <c r="AF349" s="1"/>
      <c r="AG349" s="1"/>
      <c r="AH349" s="1"/>
    </row>
    <row r="350" spans="8:34" ht="15.75" customHeight="1" x14ac:dyDescent="0.25">
      <c r="H350" s="12"/>
      <c r="N350" s="1"/>
      <c r="AA350" s="1"/>
      <c r="AB350" s="1"/>
      <c r="AC350" s="1"/>
      <c r="AD350" s="1"/>
      <c r="AE350" s="1"/>
      <c r="AF350" s="1"/>
      <c r="AG350" s="1"/>
      <c r="AH350" s="1"/>
    </row>
    <row r="351" spans="8:34" ht="15.75" customHeight="1" x14ac:dyDescent="0.25">
      <c r="H351" s="12"/>
      <c r="N351" s="1"/>
      <c r="AA351" s="1"/>
      <c r="AB351" s="1"/>
      <c r="AC351" s="1"/>
      <c r="AD351" s="1"/>
      <c r="AE351" s="1"/>
      <c r="AF351" s="1"/>
      <c r="AG351" s="1"/>
      <c r="AH351" s="1"/>
    </row>
    <row r="352" spans="8:34" ht="15.75" customHeight="1" x14ac:dyDescent="0.25">
      <c r="H352" s="12"/>
      <c r="N352" s="1"/>
      <c r="AA352" s="1"/>
      <c r="AB352" s="1"/>
      <c r="AC352" s="1"/>
      <c r="AD352" s="1"/>
      <c r="AE352" s="1"/>
      <c r="AF352" s="1"/>
      <c r="AG352" s="1"/>
      <c r="AH352" s="1"/>
    </row>
    <row r="353" spans="8:34" ht="15.75" customHeight="1" x14ac:dyDescent="0.25">
      <c r="H353" s="12"/>
      <c r="N353" s="1"/>
      <c r="AA353" s="1"/>
      <c r="AB353" s="1"/>
      <c r="AC353" s="1"/>
      <c r="AD353" s="1"/>
      <c r="AE353" s="1"/>
      <c r="AF353" s="1"/>
      <c r="AG353" s="1"/>
      <c r="AH353" s="1"/>
    </row>
    <row r="354" spans="8:34" ht="15.75" customHeight="1" x14ac:dyDescent="0.25">
      <c r="H354" s="12"/>
      <c r="N354" s="1"/>
      <c r="AA354" s="1"/>
      <c r="AB354" s="1"/>
      <c r="AC354" s="1"/>
      <c r="AD354" s="1"/>
      <c r="AE354" s="1"/>
      <c r="AF354" s="1"/>
      <c r="AG354" s="1"/>
      <c r="AH354" s="1"/>
    </row>
    <row r="355" spans="8:34" ht="15.75" customHeight="1" x14ac:dyDescent="0.25">
      <c r="H355" s="12"/>
      <c r="N355" s="1"/>
      <c r="AA355" s="1"/>
      <c r="AB355" s="1"/>
      <c r="AC355" s="1"/>
      <c r="AD355" s="1"/>
      <c r="AE355" s="1"/>
      <c r="AF355" s="1"/>
      <c r="AG355" s="1"/>
      <c r="AH355" s="1"/>
    </row>
    <row r="356" spans="8:34" ht="15.75" customHeight="1" x14ac:dyDescent="0.25">
      <c r="H356" s="12"/>
      <c r="N356" s="1"/>
      <c r="AA356" s="1"/>
      <c r="AB356" s="1"/>
      <c r="AC356" s="1"/>
      <c r="AD356" s="1"/>
      <c r="AE356" s="1"/>
      <c r="AF356" s="1"/>
      <c r="AG356" s="1"/>
      <c r="AH356" s="1"/>
    </row>
    <row r="357" spans="8:34" ht="15.75" customHeight="1" x14ac:dyDescent="0.25">
      <c r="H357" s="12"/>
      <c r="N357" s="1"/>
      <c r="AA357" s="1"/>
      <c r="AB357" s="1"/>
      <c r="AC357" s="1"/>
      <c r="AD357" s="1"/>
      <c r="AE357" s="1"/>
      <c r="AF357" s="1"/>
      <c r="AG357" s="1"/>
      <c r="AH357" s="1"/>
    </row>
    <row r="358" spans="8:34" ht="15.75" customHeight="1" x14ac:dyDescent="0.25">
      <c r="H358" s="12"/>
      <c r="N358" s="1"/>
      <c r="AA358" s="1"/>
      <c r="AB358" s="1"/>
      <c r="AC358" s="1"/>
      <c r="AD358" s="1"/>
      <c r="AE358" s="1"/>
      <c r="AF358" s="1"/>
      <c r="AG358" s="1"/>
      <c r="AH358" s="1"/>
    </row>
    <row r="359" spans="8:34" ht="15.75" customHeight="1" x14ac:dyDescent="0.25">
      <c r="H359" s="12"/>
      <c r="N359" s="1"/>
      <c r="AA359" s="1"/>
      <c r="AB359" s="1"/>
      <c r="AC359" s="1"/>
      <c r="AD359" s="1"/>
      <c r="AE359" s="1"/>
      <c r="AF359" s="1"/>
      <c r="AG359" s="1"/>
      <c r="AH359" s="1"/>
    </row>
    <row r="360" spans="8:34" ht="15.75" customHeight="1" x14ac:dyDescent="0.25">
      <c r="H360" s="12"/>
      <c r="N360" s="1"/>
      <c r="AA360" s="1"/>
      <c r="AB360" s="1"/>
      <c r="AC360" s="1"/>
      <c r="AD360" s="1"/>
      <c r="AE360" s="1"/>
      <c r="AF360" s="1"/>
      <c r="AG360" s="1"/>
      <c r="AH360" s="1"/>
    </row>
    <row r="361" spans="8:34" ht="15.75" customHeight="1" x14ac:dyDescent="0.25">
      <c r="H361" s="12"/>
      <c r="N361" s="1"/>
      <c r="AA361" s="1"/>
      <c r="AB361" s="1"/>
      <c r="AC361" s="1"/>
      <c r="AD361" s="1"/>
      <c r="AE361" s="1"/>
      <c r="AF361" s="1"/>
      <c r="AG361" s="1"/>
      <c r="AH361" s="1"/>
    </row>
    <row r="362" spans="8:34" ht="15.75" customHeight="1" x14ac:dyDescent="0.25">
      <c r="H362" s="12"/>
      <c r="N362" s="1"/>
      <c r="AA362" s="1"/>
      <c r="AB362" s="1"/>
      <c r="AC362" s="1"/>
      <c r="AD362" s="1"/>
      <c r="AE362" s="1"/>
      <c r="AF362" s="1"/>
      <c r="AG362" s="1"/>
      <c r="AH362" s="1"/>
    </row>
    <row r="363" spans="8:34" ht="15.75" customHeight="1" x14ac:dyDescent="0.25">
      <c r="H363" s="12"/>
      <c r="N363" s="1"/>
      <c r="AA363" s="1"/>
      <c r="AB363" s="1"/>
      <c r="AC363" s="1"/>
      <c r="AD363" s="1"/>
      <c r="AE363" s="1"/>
      <c r="AF363" s="1"/>
      <c r="AG363" s="1"/>
      <c r="AH363" s="1"/>
    </row>
    <row r="364" spans="8:34" ht="15.75" customHeight="1" x14ac:dyDescent="0.25">
      <c r="H364" s="12"/>
      <c r="N364" s="1"/>
      <c r="AA364" s="1"/>
      <c r="AB364" s="1"/>
      <c r="AC364" s="1"/>
      <c r="AD364" s="1"/>
      <c r="AE364" s="1"/>
      <c r="AF364" s="1"/>
      <c r="AG364" s="1"/>
      <c r="AH364" s="1"/>
    </row>
    <row r="365" spans="8:34" ht="15.75" customHeight="1" x14ac:dyDescent="0.25">
      <c r="H365" s="12"/>
      <c r="N365" s="1"/>
      <c r="AA365" s="1"/>
      <c r="AB365" s="1"/>
      <c r="AC365" s="1"/>
      <c r="AD365" s="1"/>
      <c r="AE365" s="1"/>
      <c r="AF365" s="1"/>
      <c r="AG365" s="1"/>
      <c r="AH365" s="1"/>
    </row>
    <row r="366" spans="8:34" ht="15.75" customHeight="1" x14ac:dyDescent="0.25">
      <c r="H366" s="12"/>
      <c r="N366" s="1"/>
      <c r="AA366" s="1"/>
      <c r="AB366" s="1"/>
      <c r="AC366" s="1"/>
      <c r="AD366" s="1"/>
      <c r="AE366" s="1"/>
      <c r="AF366" s="1"/>
      <c r="AG366" s="1"/>
      <c r="AH366" s="1"/>
    </row>
    <row r="367" spans="8:34" ht="15.75" customHeight="1" x14ac:dyDescent="0.25">
      <c r="H367" s="12"/>
      <c r="N367" s="1"/>
      <c r="AA367" s="1"/>
      <c r="AB367" s="1"/>
      <c r="AC367" s="1"/>
      <c r="AD367" s="1"/>
      <c r="AE367" s="1"/>
      <c r="AF367" s="1"/>
      <c r="AG367" s="1"/>
      <c r="AH367" s="1"/>
    </row>
    <row r="368" spans="8:34" ht="15.75" customHeight="1" x14ac:dyDescent="0.25">
      <c r="H368" s="12"/>
      <c r="N368" s="1"/>
      <c r="AA368" s="1"/>
      <c r="AB368" s="1"/>
      <c r="AC368" s="1"/>
      <c r="AD368" s="1"/>
      <c r="AE368" s="1"/>
      <c r="AF368" s="1"/>
      <c r="AG368" s="1"/>
      <c r="AH368" s="1"/>
    </row>
    <row r="369" spans="8:34" ht="15.75" customHeight="1" x14ac:dyDescent="0.25">
      <c r="H369" s="12"/>
      <c r="N369" s="1"/>
      <c r="AA369" s="1"/>
      <c r="AB369" s="1"/>
      <c r="AC369" s="1"/>
      <c r="AD369" s="1"/>
      <c r="AE369" s="1"/>
      <c r="AF369" s="1"/>
      <c r="AG369" s="1"/>
      <c r="AH369" s="1"/>
    </row>
    <row r="370" spans="8:34" ht="15.75" customHeight="1" x14ac:dyDescent="0.25">
      <c r="H370" s="12"/>
      <c r="N370" s="1"/>
      <c r="AA370" s="1"/>
      <c r="AB370" s="1"/>
      <c r="AC370" s="1"/>
      <c r="AD370" s="1"/>
      <c r="AE370" s="1"/>
      <c r="AF370" s="1"/>
      <c r="AG370" s="1"/>
      <c r="AH370" s="1"/>
    </row>
    <row r="371" spans="8:34" ht="15.75" customHeight="1" x14ac:dyDescent="0.25">
      <c r="H371" s="12"/>
      <c r="N371" s="1"/>
      <c r="AA371" s="1"/>
      <c r="AB371" s="1"/>
      <c r="AC371" s="1"/>
      <c r="AD371" s="1"/>
      <c r="AE371" s="1"/>
      <c r="AF371" s="1"/>
      <c r="AG371" s="1"/>
      <c r="AH371" s="1"/>
    </row>
    <row r="372" spans="8:34" ht="15.75" customHeight="1" x14ac:dyDescent="0.25">
      <c r="H372" s="12"/>
      <c r="N372" s="1"/>
      <c r="AA372" s="1"/>
      <c r="AB372" s="1"/>
      <c r="AC372" s="1"/>
      <c r="AD372" s="1"/>
      <c r="AE372" s="1"/>
      <c r="AF372" s="1"/>
      <c r="AG372" s="1"/>
      <c r="AH372" s="1"/>
    </row>
    <row r="373" spans="8:34" ht="15.75" customHeight="1" x14ac:dyDescent="0.25">
      <c r="H373" s="12"/>
      <c r="N373" s="1"/>
      <c r="AA373" s="1"/>
      <c r="AB373" s="1"/>
      <c r="AC373" s="1"/>
      <c r="AD373" s="1"/>
      <c r="AE373" s="1"/>
      <c r="AF373" s="1"/>
      <c r="AG373" s="1"/>
      <c r="AH373" s="1"/>
    </row>
    <row r="374" spans="8:34" ht="15.75" customHeight="1" x14ac:dyDescent="0.25">
      <c r="H374" s="12"/>
      <c r="N374" s="1"/>
      <c r="AA374" s="1"/>
      <c r="AB374" s="1"/>
      <c r="AC374" s="1"/>
      <c r="AD374" s="1"/>
      <c r="AE374" s="1"/>
      <c r="AF374" s="1"/>
      <c r="AG374" s="1"/>
      <c r="AH374" s="1"/>
    </row>
    <row r="375" spans="8:34" ht="15.75" customHeight="1" x14ac:dyDescent="0.25">
      <c r="H375" s="12"/>
      <c r="N375" s="1"/>
      <c r="AA375" s="1"/>
      <c r="AB375" s="1"/>
      <c r="AC375" s="1"/>
      <c r="AD375" s="1"/>
      <c r="AE375" s="1"/>
      <c r="AF375" s="1"/>
      <c r="AG375" s="1"/>
      <c r="AH375" s="1"/>
    </row>
    <row r="376" spans="8:34" ht="15.75" customHeight="1" x14ac:dyDescent="0.25">
      <c r="H376" s="12"/>
      <c r="N376" s="1"/>
      <c r="AA376" s="1"/>
      <c r="AB376" s="1"/>
      <c r="AC376" s="1"/>
      <c r="AD376" s="1"/>
      <c r="AE376" s="1"/>
      <c r="AF376" s="1"/>
      <c r="AG376" s="1"/>
      <c r="AH376" s="1"/>
    </row>
    <row r="377" spans="8:34" ht="15.75" customHeight="1" x14ac:dyDescent="0.25">
      <c r="H377" s="12"/>
      <c r="N377" s="1"/>
      <c r="AA377" s="1"/>
      <c r="AB377" s="1"/>
      <c r="AC377" s="1"/>
      <c r="AD377" s="1"/>
      <c r="AE377" s="1"/>
      <c r="AF377" s="1"/>
      <c r="AG377" s="1"/>
      <c r="AH377" s="1"/>
    </row>
    <row r="378" spans="8:34" ht="15.75" customHeight="1" x14ac:dyDescent="0.25">
      <c r="H378" s="12"/>
      <c r="N378" s="1"/>
      <c r="AA378" s="1"/>
      <c r="AB378" s="1"/>
      <c r="AC378" s="1"/>
      <c r="AD378" s="1"/>
      <c r="AE378" s="1"/>
      <c r="AF378" s="1"/>
      <c r="AG378" s="1"/>
      <c r="AH378" s="1"/>
    </row>
    <row r="379" spans="8:34" ht="15.75" customHeight="1" x14ac:dyDescent="0.25">
      <c r="H379" s="12"/>
      <c r="N379" s="1"/>
      <c r="AA379" s="1"/>
      <c r="AB379" s="1"/>
      <c r="AC379" s="1"/>
      <c r="AD379" s="1"/>
      <c r="AE379" s="1"/>
      <c r="AF379" s="1"/>
      <c r="AG379" s="1"/>
      <c r="AH379" s="1"/>
    </row>
    <row r="380" spans="8:34" ht="15.75" customHeight="1" x14ac:dyDescent="0.25">
      <c r="H380" s="12"/>
      <c r="N380" s="1"/>
      <c r="AA380" s="1"/>
      <c r="AB380" s="1"/>
      <c r="AC380" s="1"/>
      <c r="AD380" s="1"/>
      <c r="AE380" s="1"/>
      <c r="AF380" s="1"/>
      <c r="AG380" s="1"/>
      <c r="AH380" s="1"/>
    </row>
    <row r="381" spans="8:34" ht="15.75" customHeight="1" x14ac:dyDescent="0.25">
      <c r="H381" s="12"/>
      <c r="N381" s="1"/>
      <c r="AA381" s="1"/>
      <c r="AB381" s="1"/>
      <c r="AC381" s="1"/>
      <c r="AD381" s="1"/>
      <c r="AE381" s="1"/>
      <c r="AF381" s="1"/>
      <c r="AG381" s="1"/>
      <c r="AH381" s="1"/>
    </row>
    <row r="382" spans="8:34" ht="15.75" customHeight="1" x14ac:dyDescent="0.25">
      <c r="H382" s="12"/>
      <c r="N382" s="1"/>
      <c r="AA382" s="1"/>
      <c r="AB382" s="1"/>
      <c r="AC382" s="1"/>
      <c r="AD382" s="1"/>
      <c r="AE382" s="1"/>
      <c r="AF382" s="1"/>
      <c r="AG382" s="1"/>
      <c r="AH382" s="1"/>
    </row>
    <row r="383" spans="8:34" ht="15.75" customHeight="1" x14ac:dyDescent="0.25">
      <c r="H383" s="12"/>
      <c r="N383" s="1"/>
      <c r="AA383" s="1"/>
      <c r="AB383" s="1"/>
      <c r="AC383" s="1"/>
      <c r="AD383" s="1"/>
      <c r="AE383" s="1"/>
      <c r="AF383" s="1"/>
      <c r="AG383" s="1"/>
      <c r="AH383" s="1"/>
    </row>
    <row r="384" spans="8:34" ht="15.75" customHeight="1" x14ac:dyDescent="0.25">
      <c r="H384" s="12"/>
      <c r="N384" s="1"/>
      <c r="AA384" s="1"/>
      <c r="AB384" s="1"/>
      <c r="AC384" s="1"/>
      <c r="AD384" s="1"/>
      <c r="AE384" s="1"/>
      <c r="AF384" s="1"/>
      <c r="AG384" s="1"/>
      <c r="AH384" s="1"/>
    </row>
    <row r="385" spans="8:34" ht="15.75" customHeight="1" x14ac:dyDescent="0.25">
      <c r="H385" s="12"/>
      <c r="N385" s="1"/>
      <c r="AA385" s="1"/>
      <c r="AB385" s="1"/>
      <c r="AC385" s="1"/>
      <c r="AD385" s="1"/>
      <c r="AE385" s="1"/>
      <c r="AF385" s="1"/>
      <c r="AG385" s="1"/>
      <c r="AH385" s="1"/>
    </row>
    <row r="386" spans="8:34" ht="15.75" customHeight="1" x14ac:dyDescent="0.25">
      <c r="H386" s="12"/>
      <c r="N386" s="1"/>
      <c r="AA386" s="1"/>
      <c r="AB386" s="1"/>
      <c r="AC386" s="1"/>
      <c r="AD386" s="1"/>
      <c r="AE386" s="1"/>
      <c r="AF386" s="1"/>
      <c r="AG386" s="1"/>
      <c r="AH386" s="1"/>
    </row>
    <row r="387" spans="8:34" ht="15.75" customHeight="1" x14ac:dyDescent="0.25">
      <c r="H387" s="12"/>
      <c r="N387" s="1"/>
      <c r="AA387" s="1"/>
      <c r="AB387" s="1"/>
      <c r="AC387" s="1"/>
      <c r="AD387" s="1"/>
      <c r="AE387" s="1"/>
      <c r="AF387" s="1"/>
      <c r="AG387" s="1"/>
      <c r="AH387" s="1"/>
    </row>
    <row r="388" spans="8:34" ht="15.75" customHeight="1" x14ac:dyDescent="0.25">
      <c r="H388" s="12"/>
      <c r="N388" s="1"/>
      <c r="AA388" s="1"/>
      <c r="AB388" s="1"/>
      <c r="AC388" s="1"/>
      <c r="AD388" s="1"/>
      <c r="AE388" s="1"/>
      <c r="AF388" s="1"/>
      <c r="AG388" s="1"/>
      <c r="AH388" s="1"/>
    </row>
    <row r="389" spans="8:34" ht="15.75" customHeight="1" x14ac:dyDescent="0.25">
      <c r="H389" s="12"/>
      <c r="N389" s="1"/>
      <c r="AA389" s="1"/>
      <c r="AB389" s="1"/>
      <c r="AC389" s="1"/>
      <c r="AD389" s="1"/>
      <c r="AE389" s="1"/>
      <c r="AF389" s="1"/>
      <c r="AG389" s="1"/>
      <c r="AH389" s="1"/>
    </row>
    <row r="390" spans="8:34" ht="15.75" customHeight="1" x14ac:dyDescent="0.25">
      <c r="H390" s="12"/>
      <c r="N390" s="1"/>
      <c r="AA390" s="1"/>
      <c r="AB390" s="1"/>
      <c r="AC390" s="1"/>
      <c r="AD390" s="1"/>
      <c r="AE390" s="1"/>
      <c r="AF390" s="1"/>
      <c r="AG390" s="1"/>
      <c r="AH390" s="1"/>
    </row>
    <row r="391" spans="8:34" ht="15.75" customHeight="1" x14ac:dyDescent="0.25">
      <c r="H391" s="12"/>
      <c r="N391" s="1"/>
      <c r="AA391" s="1"/>
      <c r="AB391" s="1"/>
      <c r="AC391" s="1"/>
      <c r="AD391" s="1"/>
      <c r="AE391" s="1"/>
      <c r="AF391" s="1"/>
      <c r="AG391" s="1"/>
      <c r="AH391" s="1"/>
    </row>
    <row r="392" spans="8:34" ht="15.75" customHeight="1" x14ac:dyDescent="0.25">
      <c r="H392" s="12"/>
      <c r="N392" s="1"/>
      <c r="AA392" s="1"/>
      <c r="AB392" s="1"/>
      <c r="AC392" s="1"/>
      <c r="AD392" s="1"/>
      <c r="AE392" s="1"/>
      <c r="AF392" s="1"/>
      <c r="AG392" s="1"/>
      <c r="AH392" s="1"/>
    </row>
    <row r="393" spans="8:34" ht="15.75" customHeight="1" x14ac:dyDescent="0.25">
      <c r="H393" s="12"/>
      <c r="N393" s="1"/>
      <c r="AA393" s="1"/>
      <c r="AB393" s="1"/>
      <c r="AC393" s="1"/>
      <c r="AD393" s="1"/>
      <c r="AE393" s="1"/>
      <c r="AF393" s="1"/>
      <c r="AG393" s="1"/>
      <c r="AH393" s="1"/>
    </row>
    <row r="394" spans="8:34" ht="15.75" customHeight="1" x14ac:dyDescent="0.25">
      <c r="H394" s="12"/>
      <c r="N394" s="1"/>
      <c r="AA394" s="1"/>
      <c r="AB394" s="1"/>
      <c r="AC394" s="1"/>
      <c r="AD394" s="1"/>
      <c r="AE394" s="1"/>
      <c r="AF394" s="1"/>
      <c r="AG394" s="1"/>
      <c r="AH394" s="1"/>
    </row>
    <row r="395" spans="8:34" ht="15.75" customHeight="1" x14ac:dyDescent="0.25">
      <c r="H395" s="12"/>
      <c r="N395" s="1"/>
      <c r="AA395" s="1"/>
      <c r="AB395" s="1"/>
      <c r="AC395" s="1"/>
      <c r="AD395" s="1"/>
      <c r="AE395" s="1"/>
      <c r="AF395" s="1"/>
      <c r="AG395" s="1"/>
      <c r="AH395" s="1"/>
    </row>
    <row r="396" spans="8:34" ht="15.75" customHeight="1" x14ac:dyDescent="0.25">
      <c r="H396" s="12"/>
      <c r="N396" s="1"/>
      <c r="AA396" s="1"/>
      <c r="AB396" s="1"/>
      <c r="AC396" s="1"/>
      <c r="AD396" s="1"/>
      <c r="AE396" s="1"/>
      <c r="AF396" s="1"/>
      <c r="AG396" s="1"/>
      <c r="AH396" s="1"/>
    </row>
    <row r="397" spans="8:34" ht="15.75" customHeight="1" x14ac:dyDescent="0.25">
      <c r="H397" s="12"/>
      <c r="N397" s="1"/>
      <c r="AA397" s="1"/>
      <c r="AB397" s="1"/>
      <c r="AC397" s="1"/>
      <c r="AD397" s="1"/>
      <c r="AE397" s="1"/>
      <c r="AF397" s="1"/>
      <c r="AG397" s="1"/>
      <c r="AH397" s="1"/>
    </row>
    <row r="398" spans="8:34" ht="15.75" customHeight="1" x14ac:dyDescent="0.25">
      <c r="H398" s="12"/>
      <c r="N398" s="1"/>
      <c r="AA398" s="1"/>
      <c r="AB398" s="1"/>
      <c r="AC398" s="1"/>
      <c r="AD398" s="1"/>
      <c r="AE398" s="1"/>
      <c r="AF398" s="1"/>
      <c r="AG398" s="1"/>
      <c r="AH398" s="1"/>
    </row>
    <row r="399" spans="8:34" ht="15.75" customHeight="1" x14ac:dyDescent="0.25">
      <c r="H399" s="12"/>
      <c r="N399" s="1"/>
      <c r="AA399" s="1"/>
      <c r="AB399" s="1"/>
      <c r="AC399" s="1"/>
      <c r="AD399" s="1"/>
      <c r="AE399" s="1"/>
      <c r="AF399" s="1"/>
      <c r="AG399" s="1"/>
      <c r="AH399" s="1"/>
    </row>
    <row r="400" spans="8:34" ht="15.75" customHeight="1" x14ac:dyDescent="0.25">
      <c r="H400" s="12"/>
      <c r="N400" s="1"/>
      <c r="AA400" s="1"/>
      <c r="AB400" s="1"/>
      <c r="AC400" s="1"/>
      <c r="AD400" s="1"/>
      <c r="AE400" s="1"/>
      <c r="AF400" s="1"/>
      <c r="AG400" s="1"/>
      <c r="AH400" s="1"/>
    </row>
    <row r="401" spans="8:34" ht="15.75" customHeight="1" x14ac:dyDescent="0.25">
      <c r="H401" s="12"/>
      <c r="N401" s="1"/>
      <c r="AA401" s="1"/>
      <c r="AB401" s="1"/>
      <c r="AC401" s="1"/>
      <c r="AD401" s="1"/>
      <c r="AE401" s="1"/>
      <c r="AF401" s="1"/>
      <c r="AG401" s="1"/>
      <c r="AH401" s="1"/>
    </row>
    <row r="402" spans="8:34" ht="15.75" customHeight="1" x14ac:dyDescent="0.25">
      <c r="H402" s="12"/>
      <c r="N402" s="1"/>
      <c r="AA402" s="1"/>
      <c r="AB402" s="1"/>
      <c r="AC402" s="1"/>
      <c r="AD402" s="1"/>
      <c r="AE402" s="1"/>
      <c r="AF402" s="1"/>
      <c r="AG402" s="1"/>
      <c r="AH402" s="1"/>
    </row>
    <row r="403" spans="8:34" ht="15.75" customHeight="1" x14ac:dyDescent="0.25">
      <c r="H403" s="12"/>
      <c r="N403" s="1"/>
      <c r="AA403" s="1"/>
      <c r="AB403" s="1"/>
      <c r="AC403" s="1"/>
      <c r="AD403" s="1"/>
      <c r="AE403" s="1"/>
      <c r="AF403" s="1"/>
      <c r="AG403" s="1"/>
      <c r="AH403" s="1"/>
    </row>
    <row r="404" spans="8:34" ht="15.75" customHeight="1" x14ac:dyDescent="0.25">
      <c r="H404" s="12"/>
      <c r="N404" s="1"/>
      <c r="AA404" s="1"/>
      <c r="AB404" s="1"/>
      <c r="AC404" s="1"/>
      <c r="AD404" s="1"/>
      <c r="AE404" s="1"/>
      <c r="AF404" s="1"/>
      <c r="AG404" s="1"/>
      <c r="AH404" s="1"/>
    </row>
    <row r="405" spans="8:34" ht="15.75" customHeight="1" x14ac:dyDescent="0.25">
      <c r="H405" s="12"/>
      <c r="N405" s="1"/>
      <c r="AA405" s="1"/>
      <c r="AB405" s="1"/>
      <c r="AC405" s="1"/>
      <c r="AD405" s="1"/>
      <c r="AE405" s="1"/>
      <c r="AF405" s="1"/>
      <c r="AG405" s="1"/>
      <c r="AH405" s="1"/>
    </row>
    <row r="406" spans="8:34" ht="15.75" customHeight="1" x14ac:dyDescent="0.25">
      <c r="H406" s="12"/>
      <c r="N406" s="1"/>
      <c r="AA406" s="1"/>
      <c r="AB406" s="1"/>
      <c r="AC406" s="1"/>
      <c r="AD406" s="1"/>
      <c r="AE406" s="1"/>
      <c r="AF406" s="1"/>
      <c r="AG406" s="1"/>
      <c r="AH406" s="1"/>
    </row>
    <row r="407" spans="8:34" ht="15.75" customHeight="1" x14ac:dyDescent="0.25">
      <c r="H407" s="12"/>
      <c r="N407" s="1"/>
      <c r="AA407" s="1"/>
      <c r="AB407" s="1"/>
      <c r="AC407" s="1"/>
      <c r="AD407" s="1"/>
      <c r="AE407" s="1"/>
      <c r="AF407" s="1"/>
      <c r="AG407" s="1"/>
      <c r="AH407" s="1"/>
    </row>
    <row r="408" spans="8:34" ht="15.75" customHeight="1" x14ac:dyDescent="0.25">
      <c r="H408" s="12"/>
      <c r="N408" s="1"/>
      <c r="AA408" s="1"/>
      <c r="AB408" s="1"/>
      <c r="AC408" s="1"/>
      <c r="AD408" s="1"/>
      <c r="AE408" s="1"/>
      <c r="AF408" s="1"/>
      <c r="AG408" s="1"/>
      <c r="AH408" s="1"/>
    </row>
    <row r="409" spans="8:34" ht="15.75" customHeight="1" x14ac:dyDescent="0.25">
      <c r="H409" s="12"/>
      <c r="N409" s="1"/>
      <c r="AA409" s="1"/>
      <c r="AB409" s="1"/>
      <c r="AC409" s="1"/>
      <c r="AD409" s="1"/>
      <c r="AE409" s="1"/>
      <c r="AF409" s="1"/>
      <c r="AG409" s="1"/>
      <c r="AH409" s="1"/>
    </row>
    <row r="410" spans="8:34" ht="15.75" customHeight="1" x14ac:dyDescent="0.25">
      <c r="H410" s="12"/>
      <c r="N410" s="1"/>
      <c r="AA410" s="1"/>
      <c r="AB410" s="1"/>
      <c r="AC410" s="1"/>
      <c r="AD410" s="1"/>
      <c r="AE410" s="1"/>
      <c r="AF410" s="1"/>
      <c r="AG410" s="1"/>
      <c r="AH410" s="1"/>
    </row>
    <row r="411" spans="8:34" ht="15.75" customHeight="1" x14ac:dyDescent="0.25">
      <c r="H411" s="12"/>
      <c r="N411" s="1"/>
      <c r="AA411" s="1"/>
      <c r="AB411" s="1"/>
      <c r="AC411" s="1"/>
      <c r="AD411" s="1"/>
      <c r="AE411" s="1"/>
      <c r="AF411" s="1"/>
      <c r="AG411" s="1"/>
      <c r="AH411" s="1"/>
    </row>
    <row r="412" spans="8:34" ht="15.75" customHeight="1" x14ac:dyDescent="0.25">
      <c r="H412" s="12"/>
      <c r="N412" s="1"/>
      <c r="AA412" s="1"/>
      <c r="AB412" s="1"/>
      <c r="AC412" s="1"/>
      <c r="AD412" s="1"/>
      <c r="AE412" s="1"/>
      <c r="AF412" s="1"/>
      <c r="AG412" s="1"/>
      <c r="AH412" s="1"/>
    </row>
    <row r="413" spans="8:34" ht="15.75" customHeight="1" x14ac:dyDescent="0.25">
      <c r="H413" s="12"/>
      <c r="N413" s="1"/>
      <c r="AA413" s="1"/>
      <c r="AB413" s="1"/>
      <c r="AC413" s="1"/>
      <c r="AD413" s="1"/>
      <c r="AE413" s="1"/>
      <c r="AF413" s="1"/>
      <c r="AG413" s="1"/>
      <c r="AH413" s="1"/>
    </row>
    <row r="414" spans="8:34" ht="15.75" customHeight="1" x14ac:dyDescent="0.25">
      <c r="H414" s="12"/>
      <c r="N414" s="1"/>
      <c r="AA414" s="1"/>
      <c r="AB414" s="1"/>
      <c r="AC414" s="1"/>
      <c r="AD414" s="1"/>
      <c r="AE414" s="1"/>
      <c r="AF414" s="1"/>
      <c r="AG414" s="1"/>
      <c r="AH414" s="1"/>
    </row>
    <row r="415" spans="8:34" ht="15.75" customHeight="1" x14ac:dyDescent="0.25">
      <c r="H415" s="12"/>
      <c r="N415" s="1"/>
      <c r="AA415" s="1"/>
      <c r="AB415" s="1"/>
      <c r="AC415" s="1"/>
      <c r="AD415" s="1"/>
      <c r="AE415" s="1"/>
      <c r="AF415" s="1"/>
      <c r="AG415" s="1"/>
      <c r="AH415" s="1"/>
    </row>
    <row r="416" spans="8:34" ht="15.75" customHeight="1" x14ac:dyDescent="0.25">
      <c r="H416" s="12"/>
      <c r="N416" s="1"/>
      <c r="AA416" s="1"/>
      <c r="AB416" s="1"/>
      <c r="AC416" s="1"/>
      <c r="AD416" s="1"/>
      <c r="AE416" s="1"/>
      <c r="AF416" s="1"/>
      <c r="AG416" s="1"/>
      <c r="AH416" s="1"/>
    </row>
    <row r="417" spans="8:34" ht="15.75" customHeight="1" x14ac:dyDescent="0.25">
      <c r="H417" s="12"/>
      <c r="N417" s="1"/>
      <c r="AA417" s="1"/>
      <c r="AB417" s="1"/>
      <c r="AC417" s="1"/>
      <c r="AD417" s="1"/>
      <c r="AE417" s="1"/>
      <c r="AF417" s="1"/>
      <c r="AG417" s="1"/>
      <c r="AH417" s="1"/>
    </row>
    <row r="418" spans="8:34" ht="15.75" customHeight="1" x14ac:dyDescent="0.25">
      <c r="H418" s="12"/>
      <c r="N418" s="1"/>
      <c r="AA418" s="1"/>
      <c r="AB418" s="1"/>
      <c r="AC418" s="1"/>
      <c r="AD418" s="1"/>
      <c r="AE418" s="1"/>
      <c r="AF418" s="1"/>
      <c r="AG418" s="1"/>
      <c r="AH418" s="1"/>
    </row>
    <row r="419" spans="8:34" ht="15.75" customHeight="1" x14ac:dyDescent="0.25">
      <c r="H419" s="12"/>
      <c r="N419" s="1"/>
      <c r="AA419" s="1"/>
      <c r="AB419" s="1"/>
      <c r="AC419" s="1"/>
      <c r="AD419" s="1"/>
      <c r="AE419" s="1"/>
      <c r="AF419" s="1"/>
      <c r="AG419" s="1"/>
      <c r="AH419" s="1"/>
    </row>
    <row r="420" spans="8:34" ht="15.75" customHeight="1" x14ac:dyDescent="0.25">
      <c r="H420" s="12"/>
      <c r="N420" s="1"/>
      <c r="AA420" s="1"/>
      <c r="AB420" s="1"/>
      <c r="AC420" s="1"/>
      <c r="AD420" s="1"/>
      <c r="AE420" s="1"/>
      <c r="AF420" s="1"/>
      <c r="AG420" s="1"/>
      <c r="AH420" s="1"/>
    </row>
    <row r="421" spans="8:34" ht="15.75" customHeight="1" x14ac:dyDescent="0.25">
      <c r="H421" s="12"/>
      <c r="N421" s="1"/>
      <c r="AA421" s="1"/>
      <c r="AB421" s="1"/>
      <c r="AC421" s="1"/>
      <c r="AD421" s="1"/>
      <c r="AE421" s="1"/>
      <c r="AF421" s="1"/>
      <c r="AG421" s="1"/>
      <c r="AH421" s="1"/>
    </row>
    <row r="422" spans="8:34" ht="15.75" customHeight="1" x14ac:dyDescent="0.25">
      <c r="H422" s="12"/>
      <c r="N422" s="1"/>
      <c r="AA422" s="1"/>
      <c r="AB422" s="1"/>
      <c r="AC422" s="1"/>
      <c r="AD422" s="1"/>
      <c r="AE422" s="1"/>
      <c r="AF422" s="1"/>
      <c r="AG422" s="1"/>
      <c r="AH422" s="1"/>
    </row>
    <row r="423" spans="8:34" ht="15.75" customHeight="1" x14ac:dyDescent="0.25">
      <c r="H423" s="12"/>
      <c r="N423" s="1"/>
      <c r="AA423" s="1"/>
      <c r="AB423" s="1"/>
      <c r="AC423" s="1"/>
      <c r="AD423" s="1"/>
      <c r="AE423" s="1"/>
      <c r="AF423" s="1"/>
      <c r="AG423" s="1"/>
      <c r="AH423" s="1"/>
    </row>
    <row r="424" spans="8:34" ht="15.75" customHeight="1" x14ac:dyDescent="0.25">
      <c r="H424" s="12"/>
      <c r="N424" s="1"/>
      <c r="AA424" s="1"/>
      <c r="AB424" s="1"/>
      <c r="AC424" s="1"/>
      <c r="AD424" s="1"/>
      <c r="AE424" s="1"/>
      <c r="AF424" s="1"/>
      <c r="AG424" s="1"/>
      <c r="AH424" s="1"/>
    </row>
    <row r="425" spans="8:34" ht="15.75" customHeight="1" x14ac:dyDescent="0.25">
      <c r="H425" s="12"/>
      <c r="N425" s="1"/>
      <c r="AA425" s="1"/>
      <c r="AB425" s="1"/>
      <c r="AC425" s="1"/>
      <c r="AD425" s="1"/>
      <c r="AE425" s="1"/>
      <c r="AF425" s="1"/>
      <c r="AG425" s="1"/>
      <c r="AH425" s="1"/>
    </row>
    <row r="426" spans="8:34" ht="15.75" customHeight="1" x14ac:dyDescent="0.25">
      <c r="H426" s="12"/>
      <c r="N426" s="1"/>
      <c r="AA426" s="1"/>
      <c r="AB426" s="1"/>
      <c r="AC426" s="1"/>
      <c r="AD426" s="1"/>
      <c r="AE426" s="1"/>
      <c r="AF426" s="1"/>
      <c r="AG426" s="1"/>
      <c r="AH426" s="1"/>
    </row>
    <row r="427" spans="8:34" ht="15.75" customHeight="1" x14ac:dyDescent="0.25">
      <c r="H427" s="12"/>
      <c r="N427" s="1"/>
      <c r="AA427" s="1"/>
      <c r="AB427" s="1"/>
      <c r="AC427" s="1"/>
      <c r="AD427" s="1"/>
      <c r="AE427" s="1"/>
      <c r="AF427" s="1"/>
      <c r="AG427" s="1"/>
      <c r="AH427" s="1"/>
    </row>
    <row r="428" spans="8:34" ht="15.75" customHeight="1" x14ac:dyDescent="0.25">
      <c r="H428" s="12"/>
      <c r="N428" s="1"/>
      <c r="AA428" s="1"/>
      <c r="AB428" s="1"/>
      <c r="AC428" s="1"/>
      <c r="AD428" s="1"/>
      <c r="AE428" s="1"/>
      <c r="AF428" s="1"/>
      <c r="AG428" s="1"/>
      <c r="AH428" s="1"/>
    </row>
    <row r="429" spans="8:34" ht="15.75" customHeight="1" x14ac:dyDescent="0.25">
      <c r="H429" s="12"/>
      <c r="N429" s="1"/>
      <c r="AA429" s="1"/>
      <c r="AB429" s="1"/>
      <c r="AC429" s="1"/>
      <c r="AD429" s="1"/>
      <c r="AE429" s="1"/>
      <c r="AF429" s="1"/>
      <c r="AG429" s="1"/>
      <c r="AH429" s="1"/>
    </row>
    <row r="430" spans="8:34" ht="15.75" customHeight="1" x14ac:dyDescent="0.25">
      <c r="H430" s="12"/>
      <c r="N430" s="1"/>
      <c r="AA430" s="1"/>
      <c r="AB430" s="1"/>
      <c r="AC430" s="1"/>
      <c r="AD430" s="1"/>
      <c r="AE430" s="1"/>
      <c r="AF430" s="1"/>
      <c r="AG430" s="1"/>
      <c r="AH430" s="1"/>
    </row>
    <row r="431" spans="8:34" ht="15.75" customHeight="1" x14ac:dyDescent="0.25">
      <c r="H431" s="12"/>
      <c r="N431" s="1"/>
      <c r="AA431" s="1"/>
      <c r="AB431" s="1"/>
      <c r="AC431" s="1"/>
      <c r="AD431" s="1"/>
      <c r="AE431" s="1"/>
      <c r="AF431" s="1"/>
      <c r="AG431" s="1"/>
      <c r="AH431" s="1"/>
    </row>
    <row r="432" spans="8:34" ht="15.75" customHeight="1" x14ac:dyDescent="0.25">
      <c r="H432" s="12"/>
      <c r="N432" s="1"/>
      <c r="AA432" s="1"/>
      <c r="AB432" s="1"/>
      <c r="AC432" s="1"/>
      <c r="AD432" s="1"/>
      <c r="AE432" s="1"/>
      <c r="AF432" s="1"/>
      <c r="AG432" s="1"/>
      <c r="AH432" s="1"/>
    </row>
    <row r="433" spans="8:34" ht="15.75" customHeight="1" x14ac:dyDescent="0.25">
      <c r="H433" s="12"/>
      <c r="N433" s="1"/>
      <c r="AA433" s="1"/>
      <c r="AB433" s="1"/>
      <c r="AC433" s="1"/>
      <c r="AD433" s="1"/>
      <c r="AE433" s="1"/>
      <c r="AF433" s="1"/>
      <c r="AG433" s="1"/>
      <c r="AH433" s="1"/>
    </row>
    <row r="434" spans="8:34" ht="15.75" customHeight="1" x14ac:dyDescent="0.25">
      <c r="H434" s="12"/>
      <c r="N434" s="1"/>
      <c r="AA434" s="1"/>
      <c r="AB434" s="1"/>
      <c r="AC434" s="1"/>
      <c r="AD434" s="1"/>
      <c r="AE434" s="1"/>
      <c r="AF434" s="1"/>
      <c r="AG434" s="1"/>
      <c r="AH434" s="1"/>
    </row>
    <row r="435" spans="8:34" ht="15.75" customHeight="1" x14ac:dyDescent="0.25">
      <c r="H435" s="12"/>
      <c r="N435" s="1"/>
      <c r="AA435" s="1"/>
      <c r="AB435" s="1"/>
      <c r="AC435" s="1"/>
      <c r="AD435" s="1"/>
      <c r="AE435" s="1"/>
      <c r="AF435" s="1"/>
      <c r="AG435" s="1"/>
      <c r="AH435" s="1"/>
    </row>
    <row r="436" spans="8:34" ht="15.75" customHeight="1" x14ac:dyDescent="0.25">
      <c r="H436" s="12"/>
      <c r="N436" s="1"/>
      <c r="AA436" s="1"/>
      <c r="AB436" s="1"/>
      <c r="AC436" s="1"/>
      <c r="AD436" s="1"/>
      <c r="AE436" s="1"/>
      <c r="AF436" s="1"/>
      <c r="AG436" s="1"/>
      <c r="AH436" s="1"/>
    </row>
    <row r="437" spans="8:34" ht="15.75" customHeight="1" x14ac:dyDescent="0.25">
      <c r="H437" s="12"/>
      <c r="N437" s="1"/>
      <c r="AA437" s="1"/>
      <c r="AB437" s="1"/>
      <c r="AC437" s="1"/>
      <c r="AD437" s="1"/>
      <c r="AE437" s="1"/>
      <c r="AF437" s="1"/>
      <c r="AG437" s="1"/>
      <c r="AH437" s="1"/>
    </row>
    <row r="438" spans="8:34" ht="15.75" customHeight="1" x14ac:dyDescent="0.25">
      <c r="H438" s="12"/>
      <c r="N438" s="1"/>
      <c r="AA438" s="1"/>
      <c r="AB438" s="1"/>
      <c r="AC438" s="1"/>
      <c r="AD438" s="1"/>
      <c r="AE438" s="1"/>
      <c r="AF438" s="1"/>
      <c r="AG438" s="1"/>
      <c r="AH438" s="1"/>
    </row>
    <row r="439" spans="8:34" ht="15.75" customHeight="1" x14ac:dyDescent="0.25">
      <c r="H439" s="12"/>
      <c r="N439" s="1"/>
      <c r="AA439" s="1"/>
      <c r="AB439" s="1"/>
      <c r="AC439" s="1"/>
      <c r="AD439" s="1"/>
      <c r="AE439" s="1"/>
      <c r="AF439" s="1"/>
      <c r="AG439" s="1"/>
      <c r="AH439" s="1"/>
    </row>
    <row r="440" spans="8:34" ht="15.75" customHeight="1" x14ac:dyDescent="0.25">
      <c r="H440" s="12"/>
      <c r="N440" s="1"/>
      <c r="AA440" s="1"/>
      <c r="AB440" s="1"/>
      <c r="AC440" s="1"/>
      <c r="AD440" s="1"/>
      <c r="AE440" s="1"/>
      <c r="AF440" s="1"/>
      <c r="AG440" s="1"/>
      <c r="AH440" s="1"/>
    </row>
    <row r="441" spans="8:34" ht="15.75" customHeight="1" x14ac:dyDescent="0.25">
      <c r="H441" s="12"/>
      <c r="N441" s="1"/>
      <c r="AA441" s="1"/>
      <c r="AB441" s="1"/>
      <c r="AC441" s="1"/>
      <c r="AD441" s="1"/>
      <c r="AE441" s="1"/>
      <c r="AF441" s="1"/>
      <c r="AG441" s="1"/>
      <c r="AH441" s="1"/>
    </row>
    <row r="442" spans="8:34" ht="15.75" customHeight="1" x14ac:dyDescent="0.25">
      <c r="H442" s="12"/>
      <c r="N442" s="1"/>
      <c r="AA442" s="1"/>
      <c r="AB442" s="1"/>
      <c r="AC442" s="1"/>
      <c r="AD442" s="1"/>
      <c r="AE442" s="1"/>
      <c r="AF442" s="1"/>
      <c r="AG442" s="1"/>
      <c r="AH442" s="1"/>
    </row>
    <row r="443" spans="8:34" ht="15.75" customHeight="1" x14ac:dyDescent="0.25">
      <c r="H443" s="12"/>
      <c r="N443" s="1"/>
      <c r="AA443" s="1"/>
      <c r="AB443" s="1"/>
      <c r="AC443" s="1"/>
      <c r="AD443" s="1"/>
      <c r="AE443" s="1"/>
      <c r="AF443" s="1"/>
      <c r="AG443" s="1"/>
      <c r="AH443" s="1"/>
    </row>
    <row r="444" spans="8:34" ht="15.75" customHeight="1" x14ac:dyDescent="0.25">
      <c r="H444" s="12"/>
      <c r="N444" s="1"/>
      <c r="AA444" s="1"/>
      <c r="AB444" s="1"/>
      <c r="AC444" s="1"/>
      <c r="AD444" s="1"/>
      <c r="AE444" s="1"/>
      <c r="AF444" s="1"/>
      <c r="AG444" s="1"/>
      <c r="AH444" s="1"/>
    </row>
    <row r="445" spans="8:34" ht="15.75" customHeight="1" x14ac:dyDescent="0.25">
      <c r="H445" s="12"/>
      <c r="N445" s="1"/>
      <c r="AA445" s="1"/>
      <c r="AB445" s="1"/>
      <c r="AC445" s="1"/>
      <c r="AD445" s="1"/>
      <c r="AE445" s="1"/>
      <c r="AF445" s="1"/>
      <c r="AG445" s="1"/>
      <c r="AH445" s="1"/>
    </row>
    <row r="446" spans="8:34" ht="15.75" customHeight="1" x14ac:dyDescent="0.25">
      <c r="H446" s="12"/>
      <c r="N446" s="1"/>
      <c r="AA446" s="1"/>
      <c r="AB446" s="1"/>
      <c r="AC446" s="1"/>
      <c r="AD446" s="1"/>
      <c r="AE446" s="1"/>
      <c r="AF446" s="1"/>
      <c r="AG446" s="1"/>
      <c r="AH446" s="1"/>
    </row>
    <row r="447" spans="8:34" ht="15.75" customHeight="1" x14ac:dyDescent="0.25">
      <c r="H447" s="12"/>
      <c r="N447" s="1"/>
      <c r="AA447" s="1"/>
      <c r="AB447" s="1"/>
      <c r="AC447" s="1"/>
      <c r="AD447" s="1"/>
      <c r="AE447" s="1"/>
      <c r="AF447" s="1"/>
      <c r="AG447" s="1"/>
      <c r="AH447" s="1"/>
    </row>
    <row r="448" spans="8:34" ht="15.75" customHeight="1" x14ac:dyDescent="0.25">
      <c r="H448" s="12"/>
      <c r="N448" s="1"/>
      <c r="AA448" s="1"/>
      <c r="AB448" s="1"/>
      <c r="AC448" s="1"/>
      <c r="AD448" s="1"/>
      <c r="AE448" s="1"/>
      <c r="AF448" s="1"/>
      <c r="AG448" s="1"/>
      <c r="AH448" s="1"/>
    </row>
    <row r="449" spans="8:34" ht="15.75" customHeight="1" x14ac:dyDescent="0.25">
      <c r="H449" s="12"/>
      <c r="N449" s="1"/>
      <c r="AA449" s="1"/>
      <c r="AB449" s="1"/>
      <c r="AC449" s="1"/>
      <c r="AD449" s="1"/>
      <c r="AE449" s="1"/>
      <c r="AF449" s="1"/>
      <c r="AG449" s="1"/>
      <c r="AH449" s="1"/>
    </row>
    <row r="450" spans="8:34" ht="15.75" customHeight="1" x14ac:dyDescent="0.25">
      <c r="H450" s="12"/>
      <c r="N450" s="1"/>
      <c r="AA450" s="1"/>
      <c r="AB450" s="1"/>
      <c r="AC450" s="1"/>
      <c r="AD450" s="1"/>
      <c r="AE450" s="1"/>
      <c r="AF450" s="1"/>
      <c r="AG450" s="1"/>
      <c r="AH450" s="1"/>
    </row>
    <row r="451" spans="8:34" ht="15.75" customHeight="1" x14ac:dyDescent="0.25">
      <c r="H451" s="12"/>
      <c r="N451" s="1"/>
      <c r="AA451" s="1"/>
      <c r="AB451" s="1"/>
      <c r="AC451" s="1"/>
      <c r="AD451" s="1"/>
      <c r="AE451" s="1"/>
      <c r="AF451" s="1"/>
      <c r="AG451" s="1"/>
      <c r="AH451" s="1"/>
    </row>
    <row r="452" spans="8:34" ht="15.75" customHeight="1" x14ac:dyDescent="0.25">
      <c r="H452" s="12"/>
      <c r="N452" s="1"/>
      <c r="AA452" s="1"/>
      <c r="AB452" s="1"/>
      <c r="AC452" s="1"/>
      <c r="AD452" s="1"/>
      <c r="AE452" s="1"/>
      <c r="AF452" s="1"/>
      <c r="AG452" s="1"/>
      <c r="AH452" s="1"/>
    </row>
    <row r="453" spans="8:34" ht="15.75" customHeight="1" x14ac:dyDescent="0.25">
      <c r="H453" s="12"/>
      <c r="N453" s="1"/>
      <c r="AA453" s="1"/>
      <c r="AB453" s="1"/>
      <c r="AC453" s="1"/>
      <c r="AD453" s="1"/>
      <c r="AE453" s="1"/>
      <c r="AF453" s="1"/>
      <c r="AG453" s="1"/>
      <c r="AH453" s="1"/>
    </row>
    <row r="454" spans="8:34" ht="15.75" customHeight="1" x14ac:dyDescent="0.25">
      <c r="H454" s="12"/>
      <c r="N454" s="1"/>
      <c r="AA454" s="1"/>
      <c r="AB454" s="1"/>
      <c r="AC454" s="1"/>
      <c r="AD454" s="1"/>
      <c r="AE454" s="1"/>
      <c r="AF454" s="1"/>
      <c r="AG454" s="1"/>
      <c r="AH454" s="1"/>
    </row>
    <row r="455" spans="8:34" ht="15.75" customHeight="1" x14ac:dyDescent="0.25">
      <c r="H455" s="12"/>
      <c r="N455" s="1"/>
      <c r="AA455" s="1"/>
      <c r="AB455" s="1"/>
      <c r="AC455" s="1"/>
      <c r="AD455" s="1"/>
      <c r="AE455" s="1"/>
      <c r="AF455" s="1"/>
      <c r="AG455" s="1"/>
      <c r="AH455" s="1"/>
    </row>
    <row r="456" spans="8:34" ht="15.75" customHeight="1" x14ac:dyDescent="0.25">
      <c r="H456" s="12"/>
      <c r="N456" s="1"/>
      <c r="AA456" s="1"/>
      <c r="AB456" s="1"/>
      <c r="AC456" s="1"/>
      <c r="AD456" s="1"/>
      <c r="AE456" s="1"/>
      <c r="AF456" s="1"/>
      <c r="AG456" s="1"/>
      <c r="AH456" s="1"/>
    </row>
    <row r="457" spans="8:34" ht="15.75" customHeight="1" x14ac:dyDescent="0.25">
      <c r="H457" s="12"/>
      <c r="N457" s="1"/>
      <c r="AA457" s="1"/>
      <c r="AB457" s="1"/>
      <c r="AC457" s="1"/>
      <c r="AD457" s="1"/>
      <c r="AE457" s="1"/>
      <c r="AF457" s="1"/>
      <c r="AG457" s="1"/>
      <c r="AH457" s="1"/>
    </row>
    <row r="458" spans="8:34" ht="15.75" customHeight="1" x14ac:dyDescent="0.25">
      <c r="H458" s="12"/>
      <c r="N458" s="1"/>
      <c r="AA458" s="1"/>
      <c r="AB458" s="1"/>
      <c r="AC458" s="1"/>
      <c r="AD458" s="1"/>
      <c r="AE458" s="1"/>
      <c r="AF458" s="1"/>
      <c r="AG458" s="1"/>
      <c r="AH458" s="1"/>
    </row>
    <row r="459" spans="8:34" ht="15.75" customHeight="1" x14ac:dyDescent="0.25">
      <c r="H459" s="12"/>
      <c r="N459" s="1"/>
      <c r="AA459" s="1"/>
      <c r="AB459" s="1"/>
      <c r="AC459" s="1"/>
      <c r="AD459" s="1"/>
      <c r="AE459" s="1"/>
      <c r="AF459" s="1"/>
      <c r="AG459" s="1"/>
      <c r="AH459" s="1"/>
    </row>
    <row r="460" spans="8:34" ht="15.75" customHeight="1" x14ac:dyDescent="0.25">
      <c r="H460" s="12"/>
      <c r="N460" s="1"/>
      <c r="AA460" s="1"/>
      <c r="AB460" s="1"/>
      <c r="AC460" s="1"/>
      <c r="AD460" s="1"/>
      <c r="AE460" s="1"/>
      <c r="AF460" s="1"/>
      <c r="AG460" s="1"/>
      <c r="AH460" s="1"/>
    </row>
    <row r="461" spans="8:34" ht="15.75" customHeight="1" x14ac:dyDescent="0.25">
      <c r="H461" s="12"/>
      <c r="N461" s="1"/>
      <c r="AA461" s="1"/>
      <c r="AB461" s="1"/>
      <c r="AC461" s="1"/>
      <c r="AD461" s="1"/>
      <c r="AE461" s="1"/>
      <c r="AF461" s="1"/>
      <c r="AG461" s="1"/>
      <c r="AH461" s="1"/>
    </row>
    <row r="462" spans="8:34" ht="15.75" customHeight="1" x14ac:dyDescent="0.25">
      <c r="H462" s="12"/>
      <c r="N462" s="1"/>
      <c r="AA462" s="1"/>
      <c r="AB462" s="1"/>
      <c r="AC462" s="1"/>
      <c r="AD462" s="1"/>
      <c r="AE462" s="1"/>
      <c r="AF462" s="1"/>
      <c r="AG462" s="1"/>
      <c r="AH462" s="1"/>
    </row>
    <row r="463" spans="8:34" ht="15.75" customHeight="1" x14ac:dyDescent="0.25">
      <c r="H463" s="12"/>
      <c r="N463" s="1"/>
      <c r="AA463" s="1"/>
      <c r="AB463" s="1"/>
      <c r="AC463" s="1"/>
      <c r="AD463" s="1"/>
      <c r="AE463" s="1"/>
      <c r="AF463" s="1"/>
      <c r="AG463" s="1"/>
      <c r="AH463" s="1"/>
    </row>
    <row r="464" spans="8:34" ht="15.75" customHeight="1" x14ac:dyDescent="0.25">
      <c r="H464" s="12"/>
      <c r="N464" s="1"/>
      <c r="AA464" s="1"/>
      <c r="AB464" s="1"/>
      <c r="AC464" s="1"/>
      <c r="AD464" s="1"/>
      <c r="AE464" s="1"/>
      <c r="AF464" s="1"/>
      <c r="AG464" s="1"/>
      <c r="AH464" s="1"/>
    </row>
    <row r="465" spans="8:34" ht="15.75" customHeight="1" x14ac:dyDescent="0.25">
      <c r="H465" s="12"/>
      <c r="N465" s="1"/>
      <c r="AA465" s="1"/>
      <c r="AB465" s="1"/>
      <c r="AC465" s="1"/>
      <c r="AD465" s="1"/>
      <c r="AE465" s="1"/>
      <c r="AF465" s="1"/>
      <c r="AG465" s="1"/>
      <c r="AH465" s="1"/>
    </row>
    <row r="466" spans="8:34" ht="15.75" customHeight="1" x14ac:dyDescent="0.25">
      <c r="H466" s="12"/>
      <c r="N466" s="1"/>
      <c r="AA466" s="1"/>
      <c r="AB466" s="1"/>
      <c r="AC466" s="1"/>
      <c r="AD466" s="1"/>
      <c r="AE466" s="1"/>
      <c r="AF466" s="1"/>
      <c r="AG466" s="1"/>
      <c r="AH466" s="1"/>
    </row>
    <row r="467" spans="8:34" ht="15.75" customHeight="1" x14ac:dyDescent="0.25">
      <c r="H467" s="12"/>
      <c r="N467" s="1"/>
      <c r="AA467" s="1"/>
      <c r="AB467" s="1"/>
      <c r="AC467" s="1"/>
      <c r="AD467" s="1"/>
      <c r="AE467" s="1"/>
      <c r="AF467" s="1"/>
      <c r="AG467" s="1"/>
      <c r="AH467" s="1"/>
    </row>
    <row r="468" spans="8:34" ht="15.75" customHeight="1" x14ac:dyDescent="0.25">
      <c r="H468" s="12"/>
      <c r="N468" s="1"/>
      <c r="AA468" s="1"/>
      <c r="AB468" s="1"/>
      <c r="AC468" s="1"/>
      <c r="AD468" s="1"/>
      <c r="AE468" s="1"/>
      <c r="AF468" s="1"/>
      <c r="AG468" s="1"/>
      <c r="AH468" s="1"/>
    </row>
    <row r="469" spans="8:34" ht="15.75" customHeight="1" x14ac:dyDescent="0.25">
      <c r="H469" s="12"/>
      <c r="N469" s="1"/>
      <c r="AA469" s="1"/>
      <c r="AB469" s="1"/>
      <c r="AC469" s="1"/>
      <c r="AD469" s="1"/>
      <c r="AE469" s="1"/>
      <c r="AF469" s="1"/>
      <c r="AG469" s="1"/>
      <c r="AH469" s="1"/>
    </row>
    <row r="470" spans="8:34" ht="15.75" customHeight="1" x14ac:dyDescent="0.25">
      <c r="H470" s="12"/>
      <c r="N470" s="1"/>
      <c r="AA470" s="1"/>
      <c r="AB470" s="1"/>
      <c r="AC470" s="1"/>
      <c r="AD470" s="1"/>
      <c r="AE470" s="1"/>
      <c r="AF470" s="1"/>
      <c r="AG470" s="1"/>
      <c r="AH470" s="1"/>
    </row>
    <row r="471" spans="8:34" ht="15.75" customHeight="1" x14ac:dyDescent="0.25">
      <c r="H471" s="12"/>
      <c r="N471" s="1"/>
      <c r="AA471" s="1"/>
      <c r="AB471" s="1"/>
      <c r="AC471" s="1"/>
      <c r="AD471" s="1"/>
      <c r="AE471" s="1"/>
      <c r="AF471" s="1"/>
      <c r="AG471" s="1"/>
      <c r="AH471" s="1"/>
    </row>
    <row r="472" spans="8:34" ht="15.75" customHeight="1" x14ac:dyDescent="0.25">
      <c r="H472" s="12"/>
      <c r="N472" s="1"/>
      <c r="AA472" s="1"/>
      <c r="AB472" s="1"/>
      <c r="AC472" s="1"/>
      <c r="AD472" s="1"/>
      <c r="AE472" s="1"/>
      <c r="AF472" s="1"/>
      <c r="AG472" s="1"/>
      <c r="AH472" s="1"/>
    </row>
    <row r="473" spans="8:34" ht="15.75" customHeight="1" x14ac:dyDescent="0.25">
      <c r="H473" s="12"/>
      <c r="N473" s="1"/>
      <c r="AA473" s="1"/>
      <c r="AB473" s="1"/>
      <c r="AC473" s="1"/>
      <c r="AD473" s="1"/>
      <c r="AE473" s="1"/>
      <c r="AF473" s="1"/>
      <c r="AG473" s="1"/>
      <c r="AH473" s="1"/>
    </row>
    <row r="474" spans="8:34" ht="15.75" customHeight="1" x14ac:dyDescent="0.25">
      <c r="H474" s="12"/>
      <c r="N474" s="1"/>
      <c r="AA474" s="1"/>
      <c r="AB474" s="1"/>
      <c r="AC474" s="1"/>
      <c r="AD474" s="1"/>
      <c r="AE474" s="1"/>
      <c r="AF474" s="1"/>
      <c r="AG474" s="1"/>
      <c r="AH474" s="1"/>
    </row>
    <row r="475" spans="8:34" ht="15.75" customHeight="1" x14ac:dyDescent="0.25">
      <c r="H475" s="12"/>
      <c r="N475" s="1"/>
      <c r="AA475" s="1"/>
      <c r="AB475" s="1"/>
      <c r="AC475" s="1"/>
      <c r="AD475" s="1"/>
      <c r="AE475" s="1"/>
      <c r="AF475" s="1"/>
      <c r="AG475" s="1"/>
      <c r="AH475" s="1"/>
    </row>
    <row r="476" spans="8:34" ht="15.75" customHeight="1" x14ac:dyDescent="0.25">
      <c r="H476" s="12"/>
      <c r="N476" s="1"/>
      <c r="AA476" s="1"/>
      <c r="AB476" s="1"/>
      <c r="AC476" s="1"/>
      <c r="AD476" s="1"/>
      <c r="AE476" s="1"/>
      <c r="AF476" s="1"/>
      <c r="AG476" s="1"/>
      <c r="AH476" s="1"/>
    </row>
    <row r="477" spans="8:34" ht="15.75" customHeight="1" x14ac:dyDescent="0.25">
      <c r="H477" s="12"/>
      <c r="N477" s="1"/>
      <c r="AA477" s="1"/>
      <c r="AB477" s="1"/>
      <c r="AC477" s="1"/>
      <c r="AD477" s="1"/>
      <c r="AE477" s="1"/>
      <c r="AF477" s="1"/>
      <c r="AG477" s="1"/>
      <c r="AH477" s="1"/>
    </row>
    <row r="478" spans="8:34" ht="15.75" customHeight="1" x14ac:dyDescent="0.25">
      <c r="H478" s="12"/>
      <c r="N478" s="1"/>
      <c r="AA478" s="1"/>
      <c r="AB478" s="1"/>
      <c r="AC478" s="1"/>
      <c r="AD478" s="1"/>
      <c r="AE478" s="1"/>
      <c r="AF478" s="1"/>
      <c r="AG478" s="1"/>
      <c r="AH478" s="1"/>
    </row>
    <row r="479" spans="8:34" ht="15.75" customHeight="1" x14ac:dyDescent="0.25">
      <c r="H479" s="12"/>
      <c r="N479" s="1"/>
      <c r="AA479" s="1"/>
      <c r="AB479" s="1"/>
      <c r="AC479" s="1"/>
      <c r="AD479" s="1"/>
      <c r="AE479" s="1"/>
      <c r="AF479" s="1"/>
      <c r="AG479" s="1"/>
      <c r="AH479" s="1"/>
    </row>
    <row r="480" spans="8:34" ht="15.75" customHeight="1" x14ac:dyDescent="0.25">
      <c r="H480" s="12"/>
      <c r="N480" s="1"/>
      <c r="AA480" s="1"/>
      <c r="AB480" s="1"/>
      <c r="AC480" s="1"/>
      <c r="AD480" s="1"/>
      <c r="AE480" s="1"/>
      <c r="AF480" s="1"/>
      <c r="AG480" s="1"/>
      <c r="AH480" s="1"/>
    </row>
    <row r="481" spans="8:34" ht="15.75" customHeight="1" x14ac:dyDescent="0.25">
      <c r="H481" s="12"/>
      <c r="N481" s="1"/>
      <c r="AA481" s="1"/>
      <c r="AB481" s="1"/>
      <c r="AC481" s="1"/>
      <c r="AD481" s="1"/>
      <c r="AE481" s="1"/>
      <c r="AF481" s="1"/>
      <c r="AG481" s="1"/>
      <c r="AH481" s="1"/>
    </row>
    <row r="482" spans="8:34" ht="15.75" customHeight="1" x14ac:dyDescent="0.25">
      <c r="H482" s="12"/>
      <c r="N482" s="1"/>
      <c r="AA482" s="1"/>
      <c r="AB482" s="1"/>
      <c r="AC482" s="1"/>
      <c r="AD482" s="1"/>
      <c r="AE482" s="1"/>
      <c r="AF482" s="1"/>
      <c r="AG482" s="1"/>
      <c r="AH482" s="1"/>
    </row>
    <row r="483" spans="8:34" ht="15.75" customHeight="1" x14ac:dyDescent="0.25">
      <c r="H483" s="12"/>
      <c r="N483" s="1"/>
      <c r="AA483" s="1"/>
      <c r="AB483" s="1"/>
      <c r="AC483" s="1"/>
      <c r="AD483" s="1"/>
      <c r="AE483" s="1"/>
      <c r="AF483" s="1"/>
      <c r="AG483" s="1"/>
      <c r="AH483" s="1"/>
    </row>
    <row r="484" spans="8:34" ht="15.75" customHeight="1" x14ac:dyDescent="0.25">
      <c r="H484" s="12"/>
      <c r="N484" s="1"/>
      <c r="AA484" s="1"/>
      <c r="AB484" s="1"/>
      <c r="AC484" s="1"/>
      <c r="AD484" s="1"/>
      <c r="AE484" s="1"/>
      <c r="AF484" s="1"/>
      <c r="AG484" s="1"/>
      <c r="AH484" s="1"/>
    </row>
    <row r="485" spans="8:34" ht="15.75" customHeight="1" x14ac:dyDescent="0.25">
      <c r="H485" s="12"/>
      <c r="N485" s="1"/>
      <c r="AA485" s="1"/>
      <c r="AB485" s="1"/>
      <c r="AC485" s="1"/>
      <c r="AD485" s="1"/>
      <c r="AE485" s="1"/>
      <c r="AF485" s="1"/>
      <c r="AG485" s="1"/>
      <c r="AH485" s="1"/>
    </row>
    <row r="486" spans="8:34" ht="15.75" customHeight="1" x14ac:dyDescent="0.25">
      <c r="H486" s="12"/>
      <c r="N486" s="1"/>
      <c r="AA486" s="1"/>
      <c r="AB486" s="1"/>
      <c r="AC486" s="1"/>
      <c r="AD486" s="1"/>
      <c r="AE486" s="1"/>
      <c r="AF486" s="1"/>
      <c r="AG486" s="1"/>
      <c r="AH486" s="1"/>
    </row>
    <row r="487" spans="8:34" ht="15.75" customHeight="1" x14ac:dyDescent="0.25">
      <c r="H487" s="12"/>
      <c r="N487" s="1"/>
      <c r="AA487" s="1"/>
      <c r="AB487" s="1"/>
      <c r="AC487" s="1"/>
      <c r="AD487" s="1"/>
      <c r="AE487" s="1"/>
      <c r="AF487" s="1"/>
      <c r="AG487" s="1"/>
      <c r="AH487" s="1"/>
    </row>
    <row r="488" spans="8:34" ht="15.75" customHeight="1" x14ac:dyDescent="0.25">
      <c r="H488" s="12"/>
      <c r="N488" s="1"/>
      <c r="AA488" s="1"/>
      <c r="AB488" s="1"/>
      <c r="AC488" s="1"/>
      <c r="AD488" s="1"/>
      <c r="AE488" s="1"/>
      <c r="AF488" s="1"/>
      <c r="AG488" s="1"/>
      <c r="AH488" s="1"/>
    </row>
    <row r="489" spans="8:34" ht="15.75" customHeight="1" x14ac:dyDescent="0.25">
      <c r="H489" s="12"/>
      <c r="N489" s="1"/>
      <c r="AA489" s="1"/>
      <c r="AB489" s="1"/>
      <c r="AC489" s="1"/>
      <c r="AD489" s="1"/>
      <c r="AE489" s="1"/>
      <c r="AF489" s="1"/>
      <c r="AG489" s="1"/>
      <c r="AH489" s="1"/>
    </row>
    <row r="490" spans="8:34" ht="15.75" customHeight="1" x14ac:dyDescent="0.25">
      <c r="H490" s="12"/>
      <c r="N490" s="1"/>
      <c r="AA490" s="1"/>
      <c r="AB490" s="1"/>
      <c r="AC490" s="1"/>
      <c r="AD490" s="1"/>
      <c r="AE490" s="1"/>
      <c r="AF490" s="1"/>
      <c r="AG490" s="1"/>
      <c r="AH490" s="1"/>
    </row>
    <row r="491" spans="8:34" ht="15.75" customHeight="1" x14ac:dyDescent="0.25">
      <c r="H491" s="12"/>
      <c r="N491" s="1"/>
      <c r="AA491" s="1"/>
      <c r="AB491" s="1"/>
      <c r="AC491" s="1"/>
      <c r="AD491" s="1"/>
      <c r="AE491" s="1"/>
      <c r="AF491" s="1"/>
      <c r="AG491" s="1"/>
      <c r="AH491" s="1"/>
    </row>
    <row r="492" spans="8:34" ht="15.75" customHeight="1" x14ac:dyDescent="0.25">
      <c r="H492" s="12"/>
      <c r="N492" s="1"/>
      <c r="AA492" s="1"/>
      <c r="AB492" s="1"/>
      <c r="AC492" s="1"/>
      <c r="AD492" s="1"/>
      <c r="AE492" s="1"/>
      <c r="AF492" s="1"/>
      <c r="AG492" s="1"/>
      <c r="AH492" s="1"/>
    </row>
    <row r="493" spans="8:34" ht="15.75" customHeight="1" x14ac:dyDescent="0.25">
      <c r="H493" s="12"/>
      <c r="N493" s="1"/>
      <c r="AA493" s="1"/>
      <c r="AB493" s="1"/>
      <c r="AC493" s="1"/>
      <c r="AD493" s="1"/>
      <c r="AE493" s="1"/>
      <c r="AF493" s="1"/>
      <c r="AG493" s="1"/>
      <c r="AH493" s="1"/>
    </row>
    <row r="494" spans="8:34" ht="15.75" customHeight="1" x14ac:dyDescent="0.25">
      <c r="H494" s="12"/>
      <c r="N494" s="1"/>
      <c r="AA494" s="1"/>
      <c r="AB494" s="1"/>
      <c r="AC494" s="1"/>
      <c r="AD494" s="1"/>
      <c r="AE494" s="1"/>
      <c r="AF494" s="1"/>
      <c r="AG494" s="1"/>
      <c r="AH494" s="1"/>
    </row>
    <row r="495" spans="8:34" ht="15.75" customHeight="1" x14ac:dyDescent="0.25">
      <c r="H495" s="12"/>
      <c r="N495" s="1"/>
      <c r="AA495" s="1"/>
      <c r="AB495" s="1"/>
      <c r="AC495" s="1"/>
      <c r="AD495" s="1"/>
      <c r="AE495" s="1"/>
      <c r="AF495" s="1"/>
      <c r="AG495" s="1"/>
      <c r="AH495" s="1"/>
    </row>
    <row r="496" spans="8:34" ht="15.75" customHeight="1" x14ac:dyDescent="0.25">
      <c r="H496" s="12"/>
      <c r="N496" s="1"/>
      <c r="AA496" s="1"/>
      <c r="AB496" s="1"/>
      <c r="AC496" s="1"/>
      <c r="AD496" s="1"/>
      <c r="AE496" s="1"/>
      <c r="AF496" s="1"/>
      <c r="AG496" s="1"/>
      <c r="AH496" s="1"/>
    </row>
    <row r="497" spans="8:34" ht="15.75" customHeight="1" x14ac:dyDescent="0.25">
      <c r="H497" s="12"/>
      <c r="N497" s="1"/>
      <c r="AA497" s="1"/>
      <c r="AB497" s="1"/>
      <c r="AC497" s="1"/>
      <c r="AD497" s="1"/>
      <c r="AE497" s="1"/>
      <c r="AF497" s="1"/>
      <c r="AG497" s="1"/>
      <c r="AH497" s="1"/>
    </row>
    <row r="498" spans="8:34" ht="15.75" customHeight="1" x14ac:dyDescent="0.25">
      <c r="H498" s="12"/>
      <c r="N498" s="1"/>
      <c r="AA498" s="1"/>
      <c r="AB498" s="1"/>
      <c r="AC498" s="1"/>
      <c r="AD498" s="1"/>
      <c r="AE498" s="1"/>
      <c r="AF498" s="1"/>
      <c r="AG498" s="1"/>
      <c r="AH498" s="1"/>
    </row>
    <row r="499" spans="8:34" ht="15.75" customHeight="1" x14ac:dyDescent="0.25">
      <c r="H499" s="12"/>
      <c r="N499" s="1"/>
      <c r="AA499" s="1"/>
      <c r="AB499" s="1"/>
      <c r="AC499" s="1"/>
      <c r="AD499" s="1"/>
      <c r="AE499" s="1"/>
      <c r="AF499" s="1"/>
      <c r="AG499" s="1"/>
      <c r="AH499" s="1"/>
    </row>
    <row r="500" spans="8:34" ht="15.75" customHeight="1" x14ac:dyDescent="0.25">
      <c r="H500" s="12"/>
      <c r="N500" s="1"/>
      <c r="AA500" s="1"/>
      <c r="AB500" s="1"/>
      <c r="AC500" s="1"/>
      <c r="AD500" s="1"/>
      <c r="AE500" s="1"/>
      <c r="AF500" s="1"/>
      <c r="AG500" s="1"/>
      <c r="AH500" s="1"/>
    </row>
    <row r="501" spans="8:34" ht="15.75" customHeight="1" x14ac:dyDescent="0.25">
      <c r="H501" s="12"/>
      <c r="N501" s="1"/>
      <c r="AA501" s="1"/>
      <c r="AB501" s="1"/>
      <c r="AC501" s="1"/>
      <c r="AD501" s="1"/>
      <c r="AE501" s="1"/>
      <c r="AF501" s="1"/>
      <c r="AG501" s="1"/>
      <c r="AH501" s="1"/>
    </row>
    <row r="502" spans="8:34" ht="15.75" customHeight="1" x14ac:dyDescent="0.25">
      <c r="H502" s="12"/>
      <c r="N502" s="1"/>
      <c r="AA502" s="1"/>
      <c r="AB502" s="1"/>
      <c r="AC502" s="1"/>
      <c r="AD502" s="1"/>
      <c r="AE502" s="1"/>
      <c r="AF502" s="1"/>
      <c r="AG502" s="1"/>
      <c r="AH502" s="1"/>
    </row>
    <row r="503" spans="8:34" ht="15.75" customHeight="1" x14ac:dyDescent="0.25">
      <c r="H503" s="12"/>
      <c r="N503" s="1"/>
      <c r="AA503" s="1"/>
      <c r="AB503" s="1"/>
      <c r="AC503" s="1"/>
      <c r="AD503" s="1"/>
      <c r="AE503" s="1"/>
      <c r="AF503" s="1"/>
      <c r="AG503" s="1"/>
      <c r="AH503" s="1"/>
    </row>
    <row r="504" spans="8:34" ht="15.75" customHeight="1" x14ac:dyDescent="0.25">
      <c r="H504" s="12"/>
      <c r="N504" s="1"/>
      <c r="AA504" s="1"/>
      <c r="AB504" s="1"/>
      <c r="AC504" s="1"/>
      <c r="AD504" s="1"/>
      <c r="AE504" s="1"/>
      <c r="AF504" s="1"/>
      <c r="AG504" s="1"/>
      <c r="AH504" s="1"/>
    </row>
    <row r="505" spans="8:34" ht="15.75" customHeight="1" x14ac:dyDescent="0.25">
      <c r="H505" s="12"/>
      <c r="N505" s="1"/>
      <c r="AA505" s="1"/>
      <c r="AB505" s="1"/>
      <c r="AC505" s="1"/>
      <c r="AD505" s="1"/>
      <c r="AE505" s="1"/>
      <c r="AF505" s="1"/>
      <c r="AG505" s="1"/>
      <c r="AH505" s="1"/>
    </row>
    <row r="506" spans="8:34" ht="15.75" customHeight="1" x14ac:dyDescent="0.25">
      <c r="H506" s="12"/>
      <c r="N506" s="1"/>
      <c r="AA506" s="1"/>
      <c r="AB506" s="1"/>
      <c r="AC506" s="1"/>
      <c r="AD506" s="1"/>
      <c r="AE506" s="1"/>
      <c r="AF506" s="1"/>
      <c r="AG506" s="1"/>
      <c r="AH506" s="1"/>
    </row>
    <row r="507" spans="8:34" ht="15.75" customHeight="1" x14ac:dyDescent="0.25">
      <c r="H507" s="12"/>
      <c r="N507" s="1"/>
      <c r="AA507" s="1"/>
      <c r="AB507" s="1"/>
      <c r="AC507" s="1"/>
      <c r="AD507" s="1"/>
      <c r="AE507" s="1"/>
      <c r="AF507" s="1"/>
      <c r="AG507" s="1"/>
      <c r="AH507" s="1"/>
    </row>
    <row r="508" spans="8:34" ht="15.75" customHeight="1" x14ac:dyDescent="0.25">
      <c r="H508" s="12"/>
      <c r="N508" s="1"/>
      <c r="AA508" s="1"/>
      <c r="AB508" s="1"/>
      <c r="AC508" s="1"/>
      <c r="AD508" s="1"/>
      <c r="AE508" s="1"/>
      <c r="AF508" s="1"/>
      <c r="AG508" s="1"/>
      <c r="AH508" s="1"/>
    </row>
    <row r="509" spans="8:34" ht="15.75" customHeight="1" x14ac:dyDescent="0.25">
      <c r="H509" s="12"/>
      <c r="N509" s="1"/>
      <c r="AA509" s="1"/>
      <c r="AB509" s="1"/>
      <c r="AC509" s="1"/>
      <c r="AD509" s="1"/>
      <c r="AE509" s="1"/>
      <c r="AF509" s="1"/>
      <c r="AG509" s="1"/>
      <c r="AH509" s="1"/>
    </row>
    <row r="510" spans="8:34" ht="15.75" customHeight="1" x14ac:dyDescent="0.25">
      <c r="H510" s="12"/>
      <c r="N510" s="1"/>
      <c r="AA510" s="1"/>
      <c r="AB510" s="1"/>
      <c r="AC510" s="1"/>
      <c r="AD510" s="1"/>
      <c r="AE510" s="1"/>
      <c r="AF510" s="1"/>
      <c r="AG510" s="1"/>
      <c r="AH510" s="1"/>
    </row>
    <row r="511" spans="8:34" ht="15.75" customHeight="1" x14ac:dyDescent="0.25">
      <c r="H511" s="12"/>
      <c r="N511" s="1"/>
      <c r="AA511" s="1"/>
      <c r="AB511" s="1"/>
      <c r="AC511" s="1"/>
      <c r="AD511" s="1"/>
      <c r="AE511" s="1"/>
      <c r="AF511" s="1"/>
      <c r="AG511" s="1"/>
      <c r="AH511" s="1"/>
    </row>
    <row r="512" spans="8:34" ht="15.75" customHeight="1" x14ac:dyDescent="0.25">
      <c r="H512" s="12"/>
      <c r="N512" s="1"/>
      <c r="AA512" s="1"/>
      <c r="AB512" s="1"/>
      <c r="AC512" s="1"/>
      <c r="AD512" s="1"/>
      <c r="AE512" s="1"/>
      <c r="AF512" s="1"/>
      <c r="AG512" s="1"/>
      <c r="AH512" s="1"/>
    </row>
    <row r="513" spans="8:34" ht="15.75" customHeight="1" x14ac:dyDescent="0.25">
      <c r="H513" s="12"/>
      <c r="N513" s="1"/>
      <c r="AA513" s="1"/>
      <c r="AB513" s="1"/>
      <c r="AC513" s="1"/>
      <c r="AD513" s="1"/>
      <c r="AE513" s="1"/>
      <c r="AF513" s="1"/>
      <c r="AG513" s="1"/>
      <c r="AH513" s="1"/>
    </row>
    <row r="514" spans="8:34" ht="15.75" customHeight="1" x14ac:dyDescent="0.25">
      <c r="H514" s="12"/>
      <c r="N514" s="1"/>
      <c r="AA514" s="1"/>
      <c r="AB514" s="1"/>
      <c r="AC514" s="1"/>
      <c r="AD514" s="1"/>
      <c r="AE514" s="1"/>
      <c r="AF514" s="1"/>
      <c r="AG514" s="1"/>
      <c r="AH514" s="1"/>
    </row>
    <row r="515" spans="8:34" ht="15.75" customHeight="1" x14ac:dyDescent="0.25">
      <c r="H515" s="12"/>
      <c r="N515" s="1"/>
      <c r="AA515" s="1"/>
      <c r="AB515" s="1"/>
      <c r="AC515" s="1"/>
      <c r="AD515" s="1"/>
      <c r="AE515" s="1"/>
      <c r="AF515" s="1"/>
      <c r="AG515" s="1"/>
      <c r="AH515" s="1"/>
    </row>
    <row r="516" spans="8:34" ht="15.75" customHeight="1" x14ac:dyDescent="0.25">
      <c r="H516" s="12"/>
      <c r="N516" s="1"/>
      <c r="AA516" s="1"/>
      <c r="AB516" s="1"/>
      <c r="AC516" s="1"/>
      <c r="AD516" s="1"/>
      <c r="AE516" s="1"/>
      <c r="AF516" s="1"/>
      <c r="AG516" s="1"/>
      <c r="AH516" s="1"/>
    </row>
    <row r="517" spans="8:34" ht="15.75" customHeight="1" x14ac:dyDescent="0.25">
      <c r="H517" s="12"/>
      <c r="N517" s="1"/>
      <c r="AA517" s="1"/>
      <c r="AB517" s="1"/>
      <c r="AC517" s="1"/>
      <c r="AD517" s="1"/>
      <c r="AE517" s="1"/>
      <c r="AF517" s="1"/>
      <c r="AG517" s="1"/>
      <c r="AH517" s="1"/>
    </row>
    <row r="518" spans="8:34" ht="15.75" customHeight="1" x14ac:dyDescent="0.25">
      <c r="H518" s="12"/>
      <c r="N518" s="1"/>
      <c r="AA518" s="1"/>
      <c r="AB518" s="1"/>
      <c r="AC518" s="1"/>
      <c r="AD518" s="1"/>
      <c r="AE518" s="1"/>
      <c r="AF518" s="1"/>
      <c r="AG518" s="1"/>
      <c r="AH518" s="1"/>
    </row>
    <row r="519" spans="8:34" ht="15.75" customHeight="1" x14ac:dyDescent="0.25">
      <c r="H519" s="12"/>
      <c r="N519" s="1"/>
      <c r="AA519" s="1"/>
      <c r="AB519" s="1"/>
      <c r="AC519" s="1"/>
      <c r="AD519" s="1"/>
      <c r="AE519" s="1"/>
      <c r="AF519" s="1"/>
      <c r="AG519" s="1"/>
      <c r="AH519" s="1"/>
    </row>
    <row r="520" spans="8:34" ht="15.75" customHeight="1" x14ac:dyDescent="0.25">
      <c r="H520" s="12"/>
      <c r="N520" s="1"/>
      <c r="AA520" s="1"/>
      <c r="AB520" s="1"/>
      <c r="AC520" s="1"/>
      <c r="AD520" s="1"/>
      <c r="AE520" s="1"/>
      <c r="AF520" s="1"/>
      <c r="AG520" s="1"/>
      <c r="AH520" s="1"/>
    </row>
    <row r="521" spans="8:34" ht="15.75" customHeight="1" x14ac:dyDescent="0.25">
      <c r="H521" s="12"/>
      <c r="N521" s="1"/>
      <c r="AA521" s="1"/>
      <c r="AB521" s="1"/>
      <c r="AC521" s="1"/>
      <c r="AD521" s="1"/>
      <c r="AE521" s="1"/>
      <c r="AF521" s="1"/>
      <c r="AG521" s="1"/>
      <c r="AH521" s="1"/>
    </row>
    <row r="522" spans="8:34" ht="15.75" customHeight="1" x14ac:dyDescent="0.25">
      <c r="H522" s="12"/>
      <c r="N522" s="1"/>
      <c r="AA522" s="1"/>
      <c r="AB522" s="1"/>
      <c r="AC522" s="1"/>
      <c r="AD522" s="1"/>
      <c r="AE522" s="1"/>
      <c r="AF522" s="1"/>
      <c r="AG522" s="1"/>
      <c r="AH522" s="1"/>
    </row>
    <row r="523" spans="8:34" ht="15.75" customHeight="1" x14ac:dyDescent="0.25">
      <c r="H523" s="12"/>
      <c r="N523" s="1"/>
      <c r="AA523" s="1"/>
      <c r="AB523" s="1"/>
      <c r="AC523" s="1"/>
      <c r="AD523" s="1"/>
      <c r="AE523" s="1"/>
      <c r="AF523" s="1"/>
      <c r="AG523" s="1"/>
      <c r="AH523" s="1"/>
    </row>
    <row r="524" spans="8:34" ht="15.75" customHeight="1" x14ac:dyDescent="0.25">
      <c r="H524" s="12"/>
      <c r="N524" s="1"/>
      <c r="AA524" s="1"/>
      <c r="AB524" s="1"/>
      <c r="AC524" s="1"/>
      <c r="AD524" s="1"/>
      <c r="AE524" s="1"/>
      <c r="AF524" s="1"/>
      <c r="AG524" s="1"/>
      <c r="AH524" s="1"/>
    </row>
    <row r="525" spans="8:34" ht="15.75" customHeight="1" x14ac:dyDescent="0.25">
      <c r="H525" s="12"/>
      <c r="N525" s="1"/>
      <c r="AA525" s="1"/>
      <c r="AB525" s="1"/>
      <c r="AC525" s="1"/>
      <c r="AD525" s="1"/>
      <c r="AE525" s="1"/>
      <c r="AF525" s="1"/>
      <c r="AG525" s="1"/>
      <c r="AH525" s="1"/>
    </row>
    <row r="526" spans="8:34" ht="15.75" customHeight="1" x14ac:dyDescent="0.25">
      <c r="H526" s="12"/>
      <c r="N526" s="1"/>
      <c r="AA526" s="1"/>
      <c r="AB526" s="1"/>
      <c r="AC526" s="1"/>
      <c r="AD526" s="1"/>
      <c r="AE526" s="1"/>
      <c r="AF526" s="1"/>
      <c r="AG526" s="1"/>
      <c r="AH526" s="1"/>
    </row>
    <row r="527" spans="8:34" ht="15.75" customHeight="1" x14ac:dyDescent="0.25">
      <c r="H527" s="12"/>
      <c r="N527" s="1"/>
      <c r="AA527" s="1"/>
      <c r="AB527" s="1"/>
      <c r="AC527" s="1"/>
      <c r="AD527" s="1"/>
      <c r="AE527" s="1"/>
      <c r="AF527" s="1"/>
      <c r="AG527" s="1"/>
      <c r="AH527" s="1"/>
    </row>
    <row r="528" spans="8:34" ht="15.75" customHeight="1" x14ac:dyDescent="0.25">
      <c r="H528" s="12"/>
      <c r="N528" s="1"/>
      <c r="AA528" s="1"/>
      <c r="AB528" s="1"/>
      <c r="AC528" s="1"/>
      <c r="AD528" s="1"/>
      <c r="AE528" s="1"/>
      <c r="AF528" s="1"/>
      <c r="AG528" s="1"/>
      <c r="AH528" s="1"/>
    </row>
    <row r="529" spans="8:34" ht="15.75" customHeight="1" x14ac:dyDescent="0.25">
      <c r="H529" s="12"/>
      <c r="N529" s="1"/>
      <c r="AA529" s="1"/>
      <c r="AB529" s="1"/>
      <c r="AC529" s="1"/>
      <c r="AD529" s="1"/>
      <c r="AE529" s="1"/>
      <c r="AF529" s="1"/>
      <c r="AG529" s="1"/>
      <c r="AH529" s="1"/>
    </row>
    <row r="530" spans="8:34" ht="15.75" customHeight="1" x14ac:dyDescent="0.25">
      <c r="H530" s="12"/>
      <c r="N530" s="1"/>
      <c r="AA530" s="1"/>
      <c r="AB530" s="1"/>
      <c r="AC530" s="1"/>
      <c r="AD530" s="1"/>
      <c r="AE530" s="1"/>
      <c r="AF530" s="1"/>
      <c r="AG530" s="1"/>
      <c r="AH530" s="1"/>
    </row>
    <row r="531" spans="8:34" ht="15.75" customHeight="1" x14ac:dyDescent="0.25">
      <c r="H531" s="12"/>
      <c r="N531" s="1"/>
      <c r="AA531" s="1"/>
      <c r="AB531" s="1"/>
      <c r="AC531" s="1"/>
      <c r="AD531" s="1"/>
      <c r="AE531" s="1"/>
      <c r="AF531" s="1"/>
      <c r="AG531" s="1"/>
      <c r="AH531" s="1"/>
    </row>
    <row r="532" spans="8:34" ht="15.75" customHeight="1" x14ac:dyDescent="0.25">
      <c r="H532" s="12"/>
      <c r="N532" s="1"/>
      <c r="AA532" s="1"/>
      <c r="AB532" s="1"/>
      <c r="AC532" s="1"/>
      <c r="AD532" s="1"/>
      <c r="AE532" s="1"/>
      <c r="AF532" s="1"/>
      <c r="AG532" s="1"/>
      <c r="AH532" s="1"/>
    </row>
    <row r="533" spans="8:34" ht="15.75" customHeight="1" x14ac:dyDescent="0.25">
      <c r="H533" s="12"/>
      <c r="N533" s="1"/>
      <c r="AA533" s="1"/>
      <c r="AB533" s="1"/>
      <c r="AC533" s="1"/>
      <c r="AD533" s="1"/>
      <c r="AE533" s="1"/>
      <c r="AF533" s="1"/>
      <c r="AG533" s="1"/>
      <c r="AH533" s="1"/>
    </row>
    <row r="534" spans="8:34" ht="15.75" customHeight="1" x14ac:dyDescent="0.25">
      <c r="H534" s="12"/>
      <c r="N534" s="1"/>
      <c r="AA534" s="1"/>
      <c r="AB534" s="1"/>
      <c r="AC534" s="1"/>
      <c r="AD534" s="1"/>
      <c r="AE534" s="1"/>
      <c r="AF534" s="1"/>
      <c r="AG534" s="1"/>
      <c r="AH534" s="1"/>
    </row>
    <row r="535" spans="8:34" ht="15.75" customHeight="1" x14ac:dyDescent="0.25">
      <c r="H535" s="12"/>
      <c r="N535" s="1"/>
      <c r="AA535" s="1"/>
      <c r="AB535" s="1"/>
      <c r="AC535" s="1"/>
      <c r="AD535" s="1"/>
      <c r="AE535" s="1"/>
      <c r="AF535" s="1"/>
      <c r="AG535" s="1"/>
      <c r="AH535" s="1"/>
    </row>
    <row r="536" spans="8:34" ht="15.75" customHeight="1" x14ac:dyDescent="0.25">
      <c r="H536" s="12"/>
      <c r="N536" s="1"/>
      <c r="AA536" s="1"/>
      <c r="AB536" s="1"/>
      <c r="AC536" s="1"/>
      <c r="AD536" s="1"/>
      <c r="AE536" s="1"/>
      <c r="AF536" s="1"/>
      <c r="AG536" s="1"/>
      <c r="AH536" s="1"/>
    </row>
    <row r="537" spans="8:34" ht="15.75" customHeight="1" x14ac:dyDescent="0.25">
      <c r="H537" s="12"/>
      <c r="N537" s="1"/>
      <c r="AA537" s="1"/>
      <c r="AB537" s="1"/>
      <c r="AC537" s="1"/>
      <c r="AD537" s="1"/>
      <c r="AE537" s="1"/>
      <c r="AF537" s="1"/>
      <c r="AG537" s="1"/>
      <c r="AH537" s="1"/>
    </row>
    <row r="538" spans="8:34" ht="15.75" customHeight="1" x14ac:dyDescent="0.25">
      <c r="H538" s="12"/>
      <c r="N538" s="1"/>
      <c r="AA538" s="1"/>
      <c r="AB538" s="1"/>
      <c r="AC538" s="1"/>
      <c r="AD538" s="1"/>
      <c r="AE538" s="1"/>
      <c r="AF538" s="1"/>
      <c r="AG538" s="1"/>
      <c r="AH538" s="1"/>
    </row>
    <row r="539" spans="8:34" ht="15.75" customHeight="1" x14ac:dyDescent="0.25">
      <c r="H539" s="12"/>
      <c r="N539" s="1"/>
      <c r="AA539" s="1"/>
      <c r="AB539" s="1"/>
      <c r="AC539" s="1"/>
      <c r="AD539" s="1"/>
      <c r="AE539" s="1"/>
      <c r="AF539" s="1"/>
      <c r="AG539" s="1"/>
      <c r="AH539" s="1"/>
    </row>
    <row r="540" spans="8:34" ht="15.75" customHeight="1" x14ac:dyDescent="0.25">
      <c r="H540" s="12"/>
      <c r="N540" s="1"/>
      <c r="AA540" s="1"/>
      <c r="AB540" s="1"/>
      <c r="AC540" s="1"/>
      <c r="AD540" s="1"/>
      <c r="AE540" s="1"/>
      <c r="AF540" s="1"/>
      <c r="AG540" s="1"/>
      <c r="AH540" s="1"/>
    </row>
    <row r="541" spans="8:34" ht="15.75" customHeight="1" x14ac:dyDescent="0.25">
      <c r="H541" s="12"/>
      <c r="N541" s="1"/>
      <c r="AA541" s="1"/>
      <c r="AB541" s="1"/>
      <c r="AC541" s="1"/>
      <c r="AD541" s="1"/>
      <c r="AE541" s="1"/>
      <c r="AF541" s="1"/>
      <c r="AG541" s="1"/>
      <c r="AH541" s="1"/>
    </row>
    <row r="542" spans="8:34" ht="15.75" customHeight="1" x14ac:dyDescent="0.25">
      <c r="H542" s="12"/>
      <c r="N542" s="1"/>
      <c r="AA542" s="1"/>
      <c r="AB542" s="1"/>
      <c r="AC542" s="1"/>
      <c r="AD542" s="1"/>
      <c r="AE542" s="1"/>
      <c r="AF542" s="1"/>
      <c r="AG542" s="1"/>
      <c r="AH542" s="1"/>
    </row>
    <row r="543" spans="8:34" ht="15.75" customHeight="1" x14ac:dyDescent="0.25">
      <c r="H543" s="12"/>
      <c r="N543" s="1"/>
      <c r="AA543" s="1"/>
      <c r="AB543" s="1"/>
      <c r="AC543" s="1"/>
      <c r="AD543" s="1"/>
      <c r="AE543" s="1"/>
      <c r="AF543" s="1"/>
      <c r="AG543" s="1"/>
      <c r="AH543" s="1"/>
    </row>
    <row r="544" spans="8:34" ht="15.75" customHeight="1" x14ac:dyDescent="0.25">
      <c r="H544" s="12"/>
      <c r="N544" s="1"/>
      <c r="AA544" s="1"/>
      <c r="AB544" s="1"/>
      <c r="AC544" s="1"/>
      <c r="AD544" s="1"/>
      <c r="AE544" s="1"/>
      <c r="AF544" s="1"/>
      <c r="AG544" s="1"/>
      <c r="AH544" s="1"/>
    </row>
    <row r="545" spans="8:34" ht="15.75" customHeight="1" x14ac:dyDescent="0.25">
      <c r="H545" s="12"/>
      <c r="N545" s="1"/>
      <c r="AA545" s="1"/>
      <c r="AB545" s="1"/>
      <c r="AC545" s="1"/>
      <c r="AD545" s="1"/>
      <c r="AE545" s="1"/>
      <c r="AF545" s="1"/>
      <c r="AG545" s="1"/>
      <c r="AH545" s="1"/>
    </row>
    <row r="546" spans="8:34" ht="15.75" customHeight="1" x14ac:dyDescent="0.25">
      <c r="H546" s="12"/>
      <c r="N546" s="1"/>
      <c r="AA546" s="1"/>
      <c r="AB546" s="1"/>
      <c r="AC546" s="1"/>
      <c r="AD546" s="1"/>
      <c r="AE546" s="1"/>
      <c r="AF546" s="1"/>
      <c r="AG546" s="1"/>
      <c r="AH546" s="1"/>
    </row>
    <row r="547" spans="8:34" ht="15.75" customHeight="1" x14ac:dyDescent="0.25">
      <c r="H547" s="12"/>
      <c r="N547" s="1"/>
      <c r="AA547" s="1"/>
      <c r="AB547" s="1"/>
      <c r="AC547" s="1"/>
      <c r="AD547" s="1"/>
      <c r="AE547" s="1"/>
      <c r="AF547" s="1"/>
      <c r="AG547" s="1"/>
      <c r="AH547" s="1"/>
    </row>
    <row r="548" spans="8:34" ht="15.75" customHeight="1" x14ac:dyDescent="0.25">
      <c r="H548" s="12"/>
      <c r="N548" s="1"/>
      <c r="AA548" s="1"/>
      <c r="AB548" s="1"/>
      <c r="AC548" s="1"/>
      <c r="AD548" s="1"/>
      <c r="AE548" s="1"/>
      <c r="AF548" s="1"/>
      <c r="AG548" s="1"/>
      <c r="AH548" s="1"/>
    </row>
    <row r="549" spans="8:34" ht="15.75" customHeight="1" x14ac:dyDescent="0.25">
      <c r="H549" s="12"/>
      <c r="N549" s="1"/>
      <c r="AA549" s="1"/>
      <c r="AB549" s="1"/>
      <c r="AC549" s="1"/>
      <c r="AD549" s="1"/>
      <c r="AE549" s="1"/>
      <c r="AF549" s="1"/>
      <c r="AG549" s="1"/>
      <c r="AH549" s="1"/>
    </row>
    <row r="550" spans="8:34" ht="15.75" customHeight="1" x14ac:dyDescent="0.25">
      <c r="H550" s="12"/>
      <c r="N550" s="1"/>
      <c r="AA550" s="1"/>
      <c r="AB550" s="1"/>
      <c r="AC550" s="1"/>
      <c r="AD550" s="1"/>
      <c r="AE550" s="1"/>
      <c r="AF550" s="1"/>
      <c r="AG550" s="1"/>
      <c r="AH550" s="1"/>
    </row>
    <row r="551" spans="8:34" ht="15.75" customHeight="1" x14ac:dyDescent="0.25">
      <c r="H551" s="12"/>
      <c r="N551" s="1"/>
      <c r="AA551" s="1"/>
      <c r="AB551" s="1"/>
      <c r="AC551" s="1"/>
      <c r="AD551" s="1"/>
      <c r="AE551" s="1"/>
      <c r="AF551" s="1"/>
      <c r="AG551" s="1"/>
      <c r="AH551" s="1"/>
    </row>
    <row r="552" spans="8:34" ht="15.75" customHeight="1" x14ac:dyDescent="0.25">
      <c r="H552" s="12"/>
      <c r="N552" s="1"/>
      <c r="AA552" s="1"/>
      <c r="AB552" s="1"/>
      <c r="AC552" s="1"/>
      <c r="AD552" s="1"/>
      <c r="AE552" s="1"/>
      <c r="AF552" s="1"/>
      <c r="AG552" s="1"/>
      <c r="AH552" s="1"/>
    </row>
    <row r="553" spans="8:34" ht="15.75" customHeight="1" x14ac:dyDescent="0.25">
      <c r="H553" s="12"/>
      <c r="N553" s="1"/>
      <c r="AA553" s="1"/>
      <c r="AB553" s="1"/>
      <c r="AC553" s="1"/>
      <c r="AD553" s="1"/>
      <c r="AE553" s="1"/>
      <c r="AF553" s="1"/>
      <c r="AG553" s="1"/>
      <c r="AH553" s="1"/>
    </row>
    <row r="554" spans="8:34" ht="15.75" customHeight="1" x14ac:dyDescent="0.25">
      <c r="H554" s="12"/>
      <c r="N554" s="1"/>
      <c r="AA554" s="1"/>
      <c r="AB554" s="1"/>
      <c r="AC554" s="1"/>
      <c r="AD554" s="1"/>
      <c r="AE554" s="1"/>
      <c r="AF554" s="1"/>
      <c r="AG554" s="1"/>
      <c r="AH554" s="1"/>
    </row>
    <row r="555" spans="8:34" ht="15.75" customHeight="1" x14ac:dyDescent="0.25">
      <c r="H555" s="12"/>
      <c r="N555" s="1"/>
      <c r="AA555" s="1"/>
      <c r="AB555" s="1"/>
      <c r="AC555" s="1"/>
      <c r="AD555" s="1"/>
      <c r="AE555" s="1"/>
      <c r="AF555" s="1"/>
      <c r="AG555" s="1"/>
      <c r="AH555" s="1"/>
    </row>
    <row r="556" spans="8:34" ht="15.75" customHeight="1" x14ac:dyDescent="0.25">
      <c r="H556" s="12"/>
      <c r="N556" s="1"/>
      <c r="AA556" s="1"/>
      <c r="AB556" s="1"/>
      <c r="AC556" s="1"/>
      <c r="AD556" s="1"/>
      <c r="AE556" s="1"/>
      <c r="AF556" s="1"/>
      <c r="AG556" s="1"/>
      <c r="AH556" s="1"/>
    </row>
    <row r="557" spans="8:34" ht="15.75" customHeight="1" x14ac:dyDescent="0.25">
      <c r="H557" s="12"/>
      <c r="N557" s="1"/>
      <c r="AA557" s="1"/>
      <c r="AB557" s="1"/>
      <c r="AC557" s="1"/>
      <c r="AD557" s="1"/>
      <c r="AE557" s="1"/>
      <c r="AF557" s="1"/>
      <c r="AG557" s="1"/>
      <c r="AH557" s="1"/>
    </row>
    <row r="558" spans="8:34" ht="15.75" customHeight="1" x14ac:dyDescent="0.25">
      <c r="H558" s="12"/>
      <c r="N558" s="1"/>
      <c r="AA558" s="1"/>
      <c r="AB558" s="1"/>
      <c r="AC558" s="1"/>
      <c r="AD558" s="1"/>
      <c r="AE558" s="1"/>
      <c r="AF558" s="1"/>
      <c r="AG558" s="1"/>
      <c r="AH558" s="1"/>
    </row>
    <row r="559" spans="8:34" ht="15.75" customHeight="1" x14ac:dyDescent="0.25">
      <c r="H559" s="12"/>
      <c r="N559" s="1"/>
      <c r="AA559" s="1"/>
      <c r="AB559" s="1"/>
      <c r="AC559" s="1"/>
      <c r="AD559" s="1"/>
      <c r="AE559" s="1"/>
      <c r="AF559" s="1"/>
      <c r="AG559" s="1"/>
      <c r="AH559" s="1"/>
    </row>
    <row r="560" spans="8:34" ht="15.75" customHeight="1" x14ac:dyDescent="0.25">
      <c r="H560" s="12"/>
      <c r="N560" s="1"/>
      <c r="AA560" s="1"/>
      <c r="AB560" s="1"/>
      <c r="AC560" s="1"/>
      <c r="AD560" s="1"/>
      <c r="AE560" s="1"/>
      <c r="AF560" s="1"/>
      <c r="AG560" s="1"/>
      <c r="AH560" s="1"/>
    </row>
    <row r="561" spans="8:34" ht="15.75" customHeight="1" x14ac:dyDescent="0.25">
      <c r="H561" s="12"/>
      <c r="N561" s="1"/>
      <c r="AA561" s="1"/>
      <c r="AB561" s="1"/>
      <c r="AC561" s="1"/>
      <c r="AD561" s="1"/>
      <c r="AE561" s="1"/>
      <c r="AF561" s="1"/>
      <c r="AG561" s="1"/>
      <c r="AH561" s="1"/>
    </row>
    <row r="562" spans="8:34" ht="15.75" customHeight="1" x14ac:dyDescent="0.25">
      <c r="H562" s="12"/>
      <c r="N562" s="1"/>
      <c r="AA562" s="1"/>
      <c r="AB562" s="1"/>
      <c r="AC562" s="1"/>
      <c r="AD562" s="1"/>
      <c r="AE562" s="1"/>
      <c r="AF562" s="1"/>
      <c r="AG562" s="1"/>
      <c r="AH562" s="1"/>
    </row>
    <row r="563" spans="8:34" ht="15.75" customHeight="1" x14ac:dyDescent="0.25">
      <c r="H563" s="12"/>
      <c r="N563" s="1"/>
      <c r="AA563" s="1"/>
      <c r="AB563" s="1"/>
      <c r="AC563" s="1"/>
      <c r="AD563" s="1"/>
      <c r="AE563" s="1"/>
      <c r="AF563" s="1"/>
      <c r="AG563" s="1"/>
      <c r="AH563" s="1"/>
    </row>
    <row r="564" spans="8:34" ht="15.75" customHeight="1" x14ac:dyDescent="0.25">
      <c r="H564" s="12"/>
      <c r="N564" s="1"/>
      <c r="AA564" s="1"/>
      <c r="AB564" s="1"/>
      <c r="AC564" s="1"/>
      <c r="AD564" s="1"/>
      <c r="AE564" s="1"/>
      <c r="AF564" s="1"/>
      <c r="AG564" s="1"/>
      <c r="AH564" s="1"/>
    </row>
    <row r="565" spans="8:34" ht="15.75" customHeight="1" x14ac:dyDescent="0.25">
      <c r="H565" s="12"/>
      <c r="N565" s="1"/>
      <c r="AA565" s="1"/>
      <c r="AB565" s="1"/>
      <c r="AC565" s="1"/>
      <c r="AD565" s="1"/>
      <c r="AE565" s="1"/>
      <c r="AF565" s="1"/>
      <c r="AG565" s="1"/>
      <c r="AH565" s="1"/>
    </row>
    <row r="566" spans="8:34" ht="15.75" customHeight="1" x14ac:dyDescent="0.25">
      <c r="H566" s="12"/>
      <c r="N566" s="1"/>
      <c r="AA566" s="1"/>
      <c r="AB566" s="1"/>
      <c r="AC566" s="1"/>
      <c r="AD566" s="1"/>
      <c r="AE566" s="1"/>
      <c r="AF566" s="1"/>
      <c r="AG566" s="1"/>
      <c r="AH566" s="1"/>
    </row>
    <row r="567" spans="8:34" ht="15.75" customHeight="1" x14ac:dyDescent="0.25">
      <c r="H567" s="12"/>
      <c r="N567" s="1"/>
      <c r="AA567" s="1"/>
      <c r="AB567" s="1"/>
      <c r="AC567" s="1"/>
      <c r="AD567" s="1"/>
      <c r="AE567" s="1"/>
      <c r="AF567" s="1"/>
      <c r="AG567" s="1"/>
      <c r="AH567" s="1"/>
    </row>
    <row r="568" spans="8:34" ht="15.75" customHeight="1" x14ac:dyDescent="0.25">
      <c r="H568" s="12"/>
      <c r="N568" s="1"/>
      <c r="AA568" s="1"/>
      <c r="AB568" s="1"/>
      <c r="AC568" s="1"/>
      <c r="AD568" s="1"/>
      <c r="AE568" s="1"/>
      <c r="AF568" s="1"/>
      <c r="AG568" s="1"/>
      <c r="AH568" s="1"/>
    </row>
    <row r="569" spans="8:34" ht="15.75" customHeight="1" x14ac:dyDescent="0.25">
      <c r="H569" s="12"/>
      <c r="N569" s="1"/>
      <c r="AA569" s="1"/>
      <c r="AB569" s="1"/>
      <c r="AC569" s="1"/>
      <c r="AD569" s="1"/>
      <c r="AE569" s="1"/>
      <c r="AF569" s="1"/>
      <c r="AG569" s="1"/>
      <c r="AH569" s="1"/>
    </row>
    <row r="570" spans="8:34" ht="15.75" customHeight="1" x14ac:dyDescent="0.25">
      <c r="H570" s="12"/>
      <c r="N570" s="1"/>
      <c r="AA570" s="1"/>
      <c r="AB570" s="1"/>
      <c r="AC570" s="1"/>
      <c r="AD570" s="1"/>
      <c r="AE570" s="1"/>
      <c r="AF570" s="1"/>
      <c r="AG570" s="1"/>
      <c r="AH570" s="1"/>
    </row>
    <row r="571" spans="8:34" ht="15.75" customHeight="1" x14ac:dyDescent="0.25">
      <c r="H571" s="12"/>
      <c r="N571" s="1"/>
      <c r="AA571" s="1"/>
      <c r="AB571" s="1"/>
      <c r="AC571" s="1"/>
      <c r="AD571" s="1"/>
      <c r="AE571" s="1"/>
      <c r="AF571" s="1"/>
      <c r="AG571" s="1"/>
      <c r="AH571" s="1"/>
    </row>
    <row r="572" spans="8:34" ht="15.75" customHeight="1" x14ac:dyDescent="0.25">
      <c r="H572" s="12"/>
      <c r="N572" s="1"/>
      <c r="AA572" s="1"/>
      <c r="AB572" s="1"/>
      <c r="AC572" s="1"/>
      <c r="AD572" s="1"/>
      <c r="AE572" s="1"/>
      <c r="AF572" s="1"/>
      <c r="AG572" s="1"/>
      <c r="AH572" s="1"/>
    </row>
    <row r="573" spans="8:34" ht="15.75" customHeight="1" x14ac:dyDescent="0.25">
      <c r="H573" s="12"/>
      <c r="N573" s="1"/>
      <c r="AA573" s="1"/>
      <c r="AB573" s="1"/>
      <c r="AC573" s="1"/>
      <c r="AD573" s="1"/>
      <c r="AE573" s="1"/>
      <c r="AF573" s="1"/>
      <c r="AG573" s="1"/>
      <c r="AH573" s="1"/>
    </row>
    <row r="574" spans="8:34" ht="15.75" customHeight="1" x14ac:dyDescent="0.25">
      <c r="H574" s="12"/>
      <c r="N574" s="1"/>
      <c r="AA574" s="1"/>
      <c r="AB574" s="1"/>
      <c r="AC574" s="1"/>
      <c r="AD574" s="1"/>
      <c r="AE574" s="1"/>
      <c r="AF574" s="1"/>
      <c r="AG574" s="1"/>
      <c r="AH574" s="1"/>
    </row>
    <row r="575" spans="8:34" ht="15.75" customHeight="1" x14ac:dyDescent="0.25">
      <c r="H575" s="12"/>
      <c r="N575" s="1"/>
      <c r="AA575" s="1"/>
      <c r="AB575" s="1"/>
      <c r="AC575" s="1"/>
      <c r="AD575" s="1"/>
      <c r="AE575" s="1"/>
      <c r="AF575" s="1"/>
      <c r="AG575" s="1"/>
      <c r="AH575" s="1"/>
    </row>
    <row r="576" spans="8:34" ht="15.75" customHeight="1" x14ac:dyDescent="0.25">
      <c r="H576" s="12"/>
      <c r="N576" s="1"/>
      <c r="AA576" s="1"/>
      <c r="AB576" s="1"/>
      <c r="AC576" s="1"/>
      <c r="AD576" s="1"/>
      <c r="AE576" s="1"/>
      <c r="AF576" s="1"/>
      <c r="AG576" s="1"/>
      <c r="AH576" s="1"/>
    </row>
    <row r="577" spans="8:34" ht="15.75" customHeight="1" x14ac:dyDescent="0.25">
      <c r="H577" s="12"/>
      <c r="N577" s="1"/>
      <c r="AA577" s="1"/>
      <c r="AB577" s="1"/>
      <c r="AC577" s="1"/>
      <c r="AD577" s="1"/>
      <c r="AE577" s="1"/>
      <c r="AF577" s="1"/>
      <c r="AG577" s="1"/>
      <c r="AH577" s="1"/>
    </row>
    <row r="578" spans="8:34" ht="15.75" customHeight="1" x14ac:dyDescent="0.25">
      <c r="H578" s="12"/>
      <c r="N578" s="1"/>
      <c r="AA578" s="1"/>
      <c r="AB578" s="1"/>
      <c r="AC578" s="1"/>
      <c r="AD578" s="1"/>
      <c r="AE578" s="1"/>
      <c r="AF578" s="1"/>
      <c r="AG578" s="1"/>
      <c r="AH578" s="1"/>
    </row>
    <row r="579" spans="8:34" ht="15.75" customHeight="1" x14ac:dyDescent="0.25">
      <c r="H579" s="12"/>
      <c r="N579" s="1"/>
      <c r="AA579" s="1"/>
      <c r="AB579" s="1"/>
      <c r="AC579" s="1"/>
      <c r="AD579" s="1"/>
      <c r="AE579" s="1"/>
      <c r="AF579" s="1"/>
      <c r="AG579" s="1"/>
      <c r="AH579" s="1"/>
    </row>
    <row r="580" spans="8:34" ht="15.75" customHeight="1" x14ac:dyDescent="0.25">
      <c r="H580" s="12"/>
      <c r="N580" s="1"/>
      <c r="AA580" s="1"/>
      <c r="AB580" s="1"/>
      <c r="AC580" s="1"/>
      <c r="AD580" s="1"/>
      <c r="AE580" s="1"/>
      <c r="AF580" s="1"/>
      <c r="AG580" s="1"/>
      <c r="AH580" s="1"/>
    </row>
    <row r="581" spans="8:34" ht="15.75" customHeight="1" x14ac:dyDescent="0.25">
      <c r="H581" s="12"/>
      <c r="N581" s="1"/>
      <c r="AA581" s="1"/>
      <c r="AB581" s="1"/>
      <c r="AC581" s="1"/>
      <c r="AD581" s="1"/>
      <c r="AE581" s="1"/>
      <c r="AF581" s="1"/>
      <c r="AG581" s="1"/>
      <c r="AH581" s="1"/>
    </row>
    <row r="582" spans="8:34" ht="15.75" customHeight="1" x14ac:dyDescent="0.25">
      <c r="H582" s="12"/>
      <c r="N582" s="1"/>
      <c r="AA582" s="1"/>
      <c r="AB582" s="1"/>
      <c r="AC582" s="1"/>
      <c r="AD582" s="1"/>
      <c r="AE582" s="1"/>
      <c r="AF582" s="1"/>
      <c r="AG582" s="1"/>
      <c r="AH582" s="1"/>
    </row>
    <row r="583" spans="8:34" ht="15.75" customHeight="1" x14ac:dyDescent="0.25">
      <c r="H583" s="12"/>
      <c r="N583" s="1"/>
      <c r="AA583" s="1"/>
      <c r="AB583" s="1"/>
      <c r="AC583" s="1"/>
      <c r="AD583" s="1"/>
      <c r="AE583" s="1"/>
      <c r="AF583" s="1"/>
      <c r="AG583" s="1"/>
      <c r="AH583" s="1"/>
    </row>
    <row r="584" spans="8:34" ht="15.75" customHeight="1" x14ac:dyDescent="0.25">
      <c r="H584" s="12"/>
      <c r="N584" s="1"/>
      <c r="AA584" s="1"/>
      <c r="AB584" s="1"/>
      <c r="AC584" s="1"/>
      <c r="AD584" s="1"/>
      <c r="AE584" s="1"/>
      <c r="AF584" s="1"/>
      <c r="AG584" s="1"/>
      <c r="AH584" s="1"/>
    </row>
    <row r="585" spans="8:34" ht="15.75" customHeight="1" x14ac:dyDescent="0.25">
      <c r="H585" s="12"/>
      <c r="N585" s="1"/>
      <c r="AA585" s="1"/>
      <c r="AB585" s="1"/>
      <c r="AC585" s="1"/>
      <c r="AD585" s="1"/>
      <c r="AE585" s="1"/>
      <c r="AF585" s="1"/>
      <c r="AG585" s="1"/>
      <c r="AH585" s="1"/>
    </row>
    <row r="586" spans="8:34" ht="15.75" customHeight="1" x14ac:dyDescent="0.25">
      <c r="H586" s="12"/>
      <c r="N586" s="1"/>
      <c r="AA586" s="1"/>
      <c r="AB586" s="1"/>
      <c r="AC586" s="1"/>
      <c r="AD586" s="1"/>
      <c r="AE586" s="1"/>
      <c r="AF586" s="1"/>
      <c r="AG586" s="1"/>
      <c r="AH586" s="1"/>
    </row>
    <row r="587" spans="8:34" ht="15.75" customHeight="1" x14ac:dyDescent="0.25">
      <c r="H587" s="12"/>
      <c r="N587" s="1"/>
      <c r="AA587" s="1"/>
      <c r="AB587" s="1"/>
      <c r="AC587" s="1"/>
      <c r="AD587" s="1"/>
      <c r="AE587" s="1"/>
      <c r="AF587" s="1"/>
      <c r="AG587" s="1"/>
      <c r="AH587" s="1"/>
    </row>
    <row r="588" spans="8:34" ht="15.75" customHeight="1" x14ac:dyDescent="0.25">
      <c r="H588" s="12"/>
      <c r="N588" s="1"/>
      <c r="AA588" s="1"/>
      <c r="AB588" s="1"/>
      <c r="AC588" s="1"/>
      <c r="AD588" s="1"/>
      <c r="AE588" s="1"/>
      <c r="AF588" s="1"/>
      <c r="AG588" s="1"/>
      <c r="AH588" s="1"/>
    </row>
    <row r="589" spans="8:34" ht="15.75" customHeight="1" x14ac:dyDescent="0.25">
      <c r="H589" s="12"/>
      <c r="N589" s="1"/>
      <c r="AA589" s="1"/>
      <c r="AB589" s="1"/>
      <c r="AC589" s="1"/>
      <c r="AD589" s="1"/>
      <c r="AE589" s="1"/>
      <c r="AF589" s="1"/>
      <c r="AG589" s="1"/>
      <c r="AH589" s="1"/>
    </row>
    <row r="590" spans="8:34" ht="15.75" customHeight="1" x14ac:dyDescent="0.25">
      <c r="H590" s="12"/>
      <c r="N590" s="1"/>
      <c r="AA590" s="1"/>
      <c r="AB590" s="1"/>
      <c r="AC590" s="1"/>
      <c r="AD590" s="1"/>
      <c r="AE590" s="1"/>
      <c r="AF590" s="1"/>
      <c r="AG590" s="1"/>
      <c r="AH590" s="1"/>
    </row>
    <row r="591" spans="8:34" ht="15.75" customHeight="1" x14ac:dyDescent="0.25">
      <c r="H591" s="12"/>
      <c r="N591" s="1"/>
      <c r="AA591" s="1"/>
      <c r="AB591" s="1"/>
      <c r="AC591" s="1"/>
      <c r="AD591" s="1"/>
      <c r="AE591" s="1"/>
      <c r="AF591" s="1"/>
      <c r="AG591" s="1"/>
      <c r="AH591" s="1"/>
    </row>
    <row r="592" spans="8:34" ht="15.75" customHeight="1" x14ac:dyDescent="0.25">
      <c r="H592" s="12"/>
      <c r="N592" s="1"/>
      <c r="AA592" s="1"/>
      <c r="AB592" s="1"/>
      <c r="AC592" s="1"/>
      <c r="AD592" s="1"/>
      <c r="AE592" s="1"/>
      <c r="AF592" s="1"/>
      <c r="AG592" s="1"/>
      <c r="AH592" s="1"/>
    </row>
    <row r="593" spans="8:34" ht="15.75" customHeight="1" x14ac:dyDescent="0.25">
      <c r="H593" s="12"/>
      <c r="N593" s="1"/>
      <c r="AA593" s="1"/>
      <c r="AB593" s="1"/>
      <c r="AC593" s="1"/>
      <c r="AD593" s="1"/>
      <c r="AE593" s="1"/>
      <c r="AF593" s="1"/>
      <c r="AG593" s="1"/>
      <c r="AH593" s="1"/>
    </row>
    <row r="594" spans="8:34" ht="15.75" customHeight="1" x14ac:dyDescent="0.25">
      <c r="H594" s="12"/>
      <c r="N594" s="1"/>
      <c r="AA594" s="1"/>
      <c r="AB594" s="1"/>
      <c r="AC594" s="1"/>
      <c r="AD594" s="1"/>
      <c r="AE594" s="1"/>
      <c r="AF594" s="1"/>
      <c r="AG594" s="1"/>
      <c r="AH594" s="1"/>
    </row>
    <row r="595" spans="8:34" ht="15.75" customHeight="1" x14ac:dyDescent="0.25">
      <c r="H595" s="12"/>
      <c r="N595" s="1"/>
      <c r="AA595" s="1"/>
      <c r="AB595" s="1"/>
      <c r="AC595" s="1"/>
      <c r="AD595" s="1"/>
      <c r="AE595" s="1"/>
      <c r="AF595" s="1"/>
      <c r="AG595" s="1"/>
      <c r="AH595" s="1"/>
    </row>
    <row r="596" spans="8:34" ht="15.75" customHeight="1" x14ac:dyDescent="0.25">
      <c r="H596" s="12"/>
      <c r="N596" s="1"/>
      <c r="AA596" s="1"/>
      <c r="AB596" s="1"/>
      <c r="AC596" s="1"/>
      <c r="AD596" s="1"/>
      <c r="AE596" s="1"/>
      <c r="AF596" s="1"/>
      <c r="AG596" s="1"/>
      <c r="AH596" s="1"/>
    </row>
    <row r="597" spans="8:34" ht="15.75" customHeight="1" x14ac:dyDescent="0.25">
      <c r="H597" s="12"/>
      <c r="N597" s="1"/>
      <c r="AA597" s="1"/>
      <c r="AB597" s="1"/>
      <c r="AC597" s="1"/>
      <c r="AD597" s="1"/>
      <c r="AE597" s="1"/>
      <c r="AF597" s="1"/>
      <c r="AG597" s="1"/>
      <c r="AH597" s="1"/>
    </row>
    <row r="598" spans="8:34" ht="15.75" customHeight="1" x14ac:dyDescent="0.25">
      <c r="H598" s="12"/>
      <c r="N598" s="1"/>
      <c r="AA598" s="1"/>
      <c r="AB598" s="1"/>
      <c r="AC598" s="1"/>
      <c r="AD598" s="1"/>
      <c r="AE598" s="1"/>
      <c r="AF598" s="1"/>
      <c r="AG598" s="1"/>
      <c r="AH598" s="1"/>
    </row>
    <row r="599" spans="8:34" ht="15.75" customHeight="1" x14ac:dyDescent="0.25">
      <c r="H599" s="12"/>
      <c r="N599" s="1"/>
      <c r="AA599" s="1"/>
      <c r="AB599" s="1"/>
      <c r="AC599" s="1"/>
      <c r="AD599" s="1"/>
      <c r="AE599" s="1"/>
      <c r="AF599" s="1"/>
      <c r="AG599" s="1"/>
      <c r="AH599" s="1"/>
    </row>
    <row r="600" spans="8:34" ht="15.75" customHeight="1" x14ac:dyDescent="0.25">
      <c r="H600" s="12"/>
      <c r="N600" s="1"/>
      <c r="AA600" s="1"/>
      <c r="AB600" s="1"/>
      <c r="AC600" s="1"/>
      <c r="AD600" s="1"/>
      <c r="AE600" s="1"/>
      <c r="AF600" s="1"/>
      <c r="AG600" s="1"/>
      <c r="AH600" s="1"/>
    </row>
    <row r="601" spans="8:34" ht="15.75" customHeight="1" x14ac:dyDescent="0.25">
      <c r="H601" s="12"/>
      <c r="N601" s="1"/>
      <c r="AA601" s="1"/>
      <c r="AB601" s="1"/>
      <c r="AC601" s="1"/>
      <c r="AD601" s="1"/>
      <c r="AE601" s="1"/>
      <c r="AF601" s="1"/>
      <c r="AG601" s="1"/>
      <c r="AH601" s="1"/>
    </row>
    <row r="602" spans="8:34" ht="15.75" customHeight="1" x14ac:dyDescent="0.25">
      <c r="H602" s="12"/>
      <c r="N602" s="1"/>
      <c r="AA602" s="1"/>
      <c r="AB602" s="1"/>
      <c r="AC602" s="1"/>
      <c r="AD602" s="1"/>
      <c r="AE602" s="1"/>
      <c r="AF602" s="1"/>
      <c r="AG602" s="1"/>
      <c r="AH602" s="1"/>
    </row>
    <row r="603" spans="8:34" ht="15.75" customHeight="1" x14ac:dyDescent="0.25">
      <c r="H603" s="12"/>
      <c r="N603" s="1"/>
      <c r="AA603" s="1"/>
      <c r="AB603" s="1"/>
      <c r="AC603" s="1"/>
      <c r="AD603" s="1"/>
      <c r="AE603" s="1"/>
      <c r="AF603" s="1"/>
      <c r="AG603" s="1"/>
      <c r="AH603" s="1"/>
    </row>
    <row r="604" spans="8:34" ht="15.75" customHeight="1" x14ac:dyDescent="0.25">
      <c r="H604" s="12"/>
      <c r="N604" s="1"/>
      <c r="AA604" s="1"/>
      <c r="AB604" s="1"/>
      <c r="AC604" s="1"/>
      <c r="AD604" s="1"/>
      <c r="AE604" s="1"/>
      <c r="AF604" s="1"/>
      <c r="AG604" s="1"/>
      <c r="AH604" s="1"/>
    </row>
    <row r="605" spans="8:34" ht="15.75" customHeight="1" x14ac:dyDescent="0.25">
      <c r="H605" s="12"/>
      <c r="N605" s="1"/>
      <c r="AA605" s="1"/>
      <c r="AB605" s="1"/>
      <c r="AC605" s="1"/>
      <c r="AD605" s="1"/>
      <c r="AE605" s="1"/>
      <c r="AF605" s="1"/>
      <c r="AG605" s="1"/>
      <c r="AH605" s="1"/>
    </row>
    <row r="606" spans="8:34" ht="15.75" customHeight="1" x14ac:dyDescent="0.25">
      <c r="H606" s="12"/>
      <c r="N606" s="1"/>
      <c r="AA606" s="1"/>
      <c r="AB606" s="1"/>
      <c r="AC606" s="1"/>
      <c r="AD606" s="1"/>
      <c r="AE606" s="1"/>
      <c r="AF606" s="1"/>
      <c r="AG606" s="1"/>
      <c r="AH606" s="1"/>
    </row>
    <row r="607" spans="8:34" ht="15.75" customHeight="1" x14ac:dyDescent="0.25">
      <c r="H607" s="12"/>
      <c r="N607" s="1"/>
      <c r="AA607" s="1"/>
      <c r="AB607" s="1"/>
      <c r="AC607" s="1"/>
      <c r="AD607" s="1"/>
      <c r="AE607" s="1"/>
      <c r="AF607" s="1"/>
      <c r="AG607" s="1"/>
      <c r="AH607" s="1"/>
    </row>
    <row r="608" spans="8:34" ht="15.75" customHeight="1" x14ac:dyDescent="0.25">
      <c r="H608" s="12"/>
      <c r="N608" s="1"/>
      <c r="AA608" s="1"/>
      <c r="AB608" s="1"/>
      <c r="AC608" s="1"/>
      <c r="AD608" s="1"/>
      <c r="AE608" s="1"/>
      <c r="AF608" s="1"/>
      <c r="AG608" s="1"/>
      <c r="AH608" s="1"/>
    </row>
    <row r="609" spans="8:34" ht="15.75" customHeight="1" x14ac:dyDescent="0.25">
      <c r="H609" s="12"/>
      <c r="N609" s="1"/>
      <c r="AA609" s="1"/>
      <c r="AB609" s="1"/>
      <c r="AC609" s="1"/>
      <c r="AD609" s="1"/>
      <c r="AE609" s="1"/>
      <c r="AF609" s="1"/>
      <c r="AG609" s="1"/>
      <c r="AH609" s="1"/>
    </row>
    <row r="610" spans="8:34" ht="15.75" customHeight="1" x14ac:dyDescent="0.25">
      <c r="H610" s="12"/>
      <c r="N610" s="1"/>
      <c r="AA610" s="1"/>
      <c r="AB610" s="1"/>
      <c r="AC610" s="1"/>
      <c r="AD610" s="1"/>
      <c r="AE610" s="1"/>
      <c r="AF610" s="1"/>
      <c r="AG610" s="1"/>
      <c r="AH610" s="1"/>
    </row>
    <row r="611" spans="8:34" ht="15.75" customHeight="1" x14ac:dyDescent="0.25">
      <c r="H611" s="12"/>
      <c r="N611" s="1"/>
      <c r="AA611" s="1"/>
      <c r="AB611" s="1"/>
      <c r="AC611" s="1"/>
      <c r="AD611" s="1"/>
      <c r="AE611" s="1"/>
      <c r="AF611" s="1"/>
      <c r="AG611" s="1"/>
      <c r="AH611" s="1"/>
    </row>
    <row r="612" spans="8:34" ht="15.75" customHeight="1" x14ac:dyDescent="0.25">
      <c r="H612" s="12"/>
      <c r="N612" s="1"/>
      <c r="AA612" s="1"/>
      <c r="AB612" s="1"/>
      <c r="AC612" s="1"/>
      <c r="AD612" s="1"/>
      <c r="AE612" s="1"/>
      <c r="AF612" s="1"/>
      <c r="AG612" s="1"/>
      <c r="AH612" s="1"/>
    </row>
    <row r="613" spans="8:34" ht="15.75" customHeight="1" x14ac:dyDescent="0.25">
      <c r="H613" s="12"/>
      <c r="N613" s="1"/>
      <c r="AA613" s="1"/>
      <c r="AB613" s="1"/>
      <c r="AC613" s="1"/>
      <c r="AD613" s="1"/>
      <c r="AE613" s="1"/>
      <c r="AF613" s="1"/>
      <c r="AG613" s="1"/>
      <c r="AH613" s="1"/>
    </row>
    <row r="614" spans="8:34" ht="15.75" customHeight="1" x14ac:dyDescent="0.25">
      <c r="H614" s="12"/>
      <c r="N614" s="1"/>
      <c r="AA614" s="1"/>
      <c r="AB614" s="1"/>
      <c r="AC614" s="1"/>
      <c r="AD614" s="1"/>
      <c r="AE614" s="1"/>
      <c r="AF614" s="1"/>
      <c r="AG614" s="1"/>
      <c r="AH614" s="1"/>
    </row>
    <row r="615" spans="8:34" ht="15.75" customHeight="1" x14ac:dyDescent="0.25">
      <c r="H615" s="12"/>
      <c r="N615" s="1"/>
      <c r="AA615" s="1"/>
      <c r="AB615" s="1"/>
      <c r="AC615" s="1"/>
      <c r="AD615" s="1"/>
      <c r="AE615" s="1"/>
      <c r="AF615" s="1"/>
      <c r="AG615" s="1"/>
      <c r="AH615" s="1"/>
    </row>
    <row r="616" spans="8:34" ht="15.75" customHeight="1" x14ac:dyDescent="0.25">
      <c r="H616" s="12"/>
      <c r="N616" s="1"/>
      <c r="AA616" s="1"/>
      <c r="AB616" s="1"/>
      <c r="AC616" s="1"/>
      <c r="AD616" s="1"/>
      <c r="AE616" s="1"/>
      <c r="AF616" s="1"/>
      <c r="AG616" s="1"/>
      <c r="AH616" s="1"/>
    </row>
    <row r="617" spans="8:34" ht="15.75" customHeight="1" x14ac:dyDescent="0.25">
      <c r="H617" s="12"/>
      <c r="N617" s="1"/>
      <c r="AA617" s="1"/>
      <c r="AB617" s="1"/>
      <c r="AC617" s="1"/>
      <c r="AD617" s="1"/>
      <c r="AE617" s="1"/>
      <c r="AF617" s="1"/>
      <c r="AG617" s="1"/>
      <c r="AH617" s="1"/>
    </row>
    <row r="618" spans="8:34" ht="15.75" customHeight="1" x14ac:dyDescent="0.25">
      <c r="H618" s="12"/>
      <c r="N618" s="1"/>
      <c r="AA618" s="1"/>
      <c r="AB618" s="1"/>
      <c r="AC618" s="1"/>
      <c r="AD618" s="1"/>
      <c r="AE618" s="1"/>
      <c r="AF618" s="1"/>
      <c r="AG618" s="1"/>
      <c r="AH618" s="1"/>
    </row>
    <row r="619" spans="8:34" ht="15.75" customHeight="1" x14ac:dyDescent="0.25">
      <c r="H619" s="12"/>
      <c r="N619" s="1"/>
      <c r="AA619" s="1"/>
      <c r="AB619" s="1"/>
      <c r="AC619" s="1"/>
      <c r="AD619" s="1"/>
      <c r="AE619" s="1"/>
      <c r="AF619" s="1"/>
      <c r="AG619" s="1"/>
      <c r="AH619" s="1"/>
    </row>
    <row r="620" spans="8:34" ht="15.75" customHeight="1" x14ac:dyDescent="0.25">
      <c r="H620" s="12"/>
      <c r="N620" s="1"/>
      <c r="AA620" s="1"/>
      <c r="AB620" s="1"/>
      <c r="AC620" s="1"/>
      <c r="AD620" s="1"/>
      <c r="AE620" s="1"/>
      <c r="AF620" s="1"/>
      <c r="AG620" s="1"/>
      <c r="AH620" s="1"/>
    </row>
    <row r="621" spans="8:34" ht="15.75" customHeight="1" x14ac:dyDescent="0.25">
      <c r="H621" s="12"/>
      <c r="N621" s="1"/>
      <c r="AA621" s="1"/>
      <c r="AB621" s="1"/>
      <c r="AC621" s="1"/>
      <c r="AD621" s="1"/>
      <c r="AE621" s="1"/>
      <c r="AF621" s="1"/>
      <c r="AG621" s="1"/>
      <c r="AH621" s="1"/>
    </row>
    <row r="622" spans="8:34" ht="15.75" customHeight="1" x14ac:dyDescent="0.25">
      <c r="H622" s="12"/>
      <c r="N622" s="1"/>
      <c r="AA622" s="1"/>
      <c r="AB622" s="1"/>
      <c r="AC622" s="1"/>
      <c r="AD622" s="1"/>
      <c r="AE622" s="1"/>
      <c r="AF622" s="1"/>
      <c r="AG622" s="1"/>
      <c r="AH622" s="1"/>
    </row>
    <row r="623" spans="8:34" ht="15.75" customHeight="1" x14ac:dyDescent="0.25">
      <c r="H623" s="12"/>
      <c r="N623" s="1"/>
      <c r="AA623" s="1"/>
      <c r="AB623" s="1"/>
      <c r="AC623" s="1"/>
      <c r="AD623" s="1"/>
      <c r="AE623" s="1"/>
      <c r="AF623" s="1"/>
      <c r="AG623" s="1"/>
      <c r="AH623" s="1"/>
    </row>
    <row r="624" spans="8:34" ht="15.75" customHeight="1" x14ac:dyDescent="0.25">
      <c r="H624" s="12"/>
      <c r="N624" s="1"/>
      <c r="AA624" s="1"/>
      <c r="AB624" s="1"/>
      <c r="AC624" s="1"/>
      <c r="AD624" s="1"/>
      <c r="AE624" s="1"/>
      <c r="AF624" s="1"/>
      <c r="AG624" s="1"/>
      <c r="AH624" s="1"/>
    </row>
    <row r="625" spans="8:34" ht="15.75" customHeight="1" x14ac:dyDescent="0.25">
      <c r="H625" s="12"/>
      <c r="N625" s="1"/>
      <c r="AA625" s="1"/>
      <c r="AB625" s="1"/>
      <c r="AC625" s="1"/>
      <c r="AD625" s="1"/>
      <c r="AE625" s="1"/>
      <c r="AF625" s="1"/>
      <c r="AG625" s="1"/>
      <c r="AH625" s="1"/>
    </row>
    <row r="626" spans="8:34" ht="15.75" customHeight="1" x14ac:dyDescent="0.25">
      <c r="H626" s="12"/>
      <c r="N626" s="1"/>
      <c r="AA626" s="1"/>
      <c r="AB626" s="1"/>
      <c r="AC626" s="1"/>
      <c r="AD626" s="1"/>
      <c r="AE626" s="1"/>
      <c r="AF626" s="1"/>
      <c r="AG626" s="1"/>
      <c r="AH626" s="1"/>
    </row>
    <row r="627" spans="8:34" ht="15.75" customHeight="1" x14ac:dyDescent="0.25">
      <c r="H627" s="12"/>
      <c r="N627" s="1"/>
      <c r="AA627" s="1"/>
      <c r="AB627" s="1"/>
      <c r="AC627" s="1"/>
      <c r="AD627" s="1"/>
      <c r="AE627" s="1"/>
      <c r="AF627" s="1"/>
      <c r="AG627" s="1"/>
      <c r="AH627" s="1"/>
    </row>
    <row r="628" spans="8:34" ht="15.75" customHeight="1" x14ac:dyDescent="0.25">
      <c r="H628" s="12"/>
      <c r="N628" s="1"/>
      <c r="AA628" s="1"/>
      <c r="AB628" s="1"/>
      <c r="AC628" s="1"/>
      <c r="AD628" s="1"/>
      <c r="AE628" s="1"/>
      <c r="AF628" s="1"/>
      <c r="AG628" s="1"/>
      <c r="AH628" s="1"/>
    </row>
    <row r="629" spans="8:34" ht="15.75" customHeight="1" x14ac:dyDescent="0.25">
      <c r="H629" s="12"/>
      <c r="N629" s="1"/>
      <c r="AA629" s="1"/>
      <c r="AB629" s="1"/>
      <c r="AC629" s="1"/>
      <c r="AD629" s="1"/>
      <c r="AE629" s="1"/>
      <c r="AF629" s="1"/>
      <c r="AG629" s="1"/>
      <c r="AH629" s="1"/>
    </row>
    <row r="630" spans="8:34" ht="15.75" customHeight="1" x14ac:dyDescent="0.25">
      <c r="H630" s="12"/>
      <c r="N630" s="1"/>
      <c r="AA630" s="1"/>
      <c r="AB630" s="1"/>
      <c r="AC630" s="1"/>
      <c r="AD630" s="1"/>
      <c r="AE630" s="1"/>
      <c r="AF630" s="1"/>
      <c r="AG630" s="1"/>
      <c r="AH630" s="1"/>
    </row>
    <row r="631" spans="8:34" ht="15.75" customHeight="1" x14ac:dyDescent="0.25">
      <c r="H631" s="12"/>
      <c r="N631" s="1"/>
      <c r="AA631" s="1"/>
      <c r="AB631" s="1"/>
      <c r="AC631" s="1"/>
      <c r="AD631" s="1"/>
      <c r="AE631" s="1"/>
      <c r="AF631" s="1"/>
      <c r="AG631" s="1"/>
      <c r="AH631" s="1"/>
    </row>
    <row r="632" spans="8:34" ht="15.75" customHeight="1" x14ac:dyDescent="0.25">
      <c r="H632" s="12"/>
      <c r="N632" s="1"/>
      <c r="AA632" s="1"/>
      <c r="AB632" s="1"/>
      <c r="AC632" s="1"/>
      <c r="AD632" s="1"/>
      <c r="AE632" s="1"/>
      <c r="AF632" s="1"/>
      <c r="AG632" s="1"/>
      <c r="AH632" s="1"/>
    </row>
    <row r="633" spans="8:34" ht="15.75" customHeight="1" x14ac:dyDescent="0.25">
      <c r="H633" s="12"/>
      <c r="N633" s="1"/>
      <c r="AA633" s="1"/>
      <c r="AB633" s="1"/>
      <c r="AC633" s="1"/>
      <c r="AD633" s="1"/>
      <c r="AE633" s="1"/>
      <c r="AF633" s="1"/>
      <c r="AG633" s="1"/>
      <c r="AH633" s="1"/>
    </row>
    <row r="634" spans="8:34" ht="15.75" customHeight="1" x14ac:dyDescent="0.25">
      <c r="H634" s="12"/>
      <c r="N634" s="1"/>
      <c r="AA634" s="1"/>
      <c r="AB634" s="1"/>
      <c r="AC634" s="1"/>
      <c r="AD634" s="1"/>
      <c r="AE634" s="1"/>
      <c r="AF634" s="1"/>
      <c r="AG634" s="1"/>
      <c r="AH634" s="1"/>
    </row>
    <row r="635" spans="8:34" ht="15.75" customHeight="1" x14ac:dyDescent="0.25">
      <c r="H635" s="12"/>
      <c r="N635" s="1"/>
      <c r="AA635" s="1"/>
      <c r="AB635" s="1"/>
      <c r="AC635" s="1"/>
      <c r="AD635" s="1"/>
      <c r="AE635" s="1"/>
      <c r="AF635" s="1"/>
      <c r="AG635" s="1"/>
      <c r="AH635" s="1"/>
    </row>
    <row r="636" spans="8:34" ht="15.75" customHeight="1" x14ac:dyDescent="0.25">
      <c r="H636" s="12"/>
      <c r="N636" s="1"/>
      <c r="AA636" s="1"/>
      <c r="AB636" s="1"/>
      <c r="AC636" s="1"/>
      <c r="AD636" s="1"/>
      <c r="AE636" s="1"/>
      <c r="AF636" s="1"/>
      <c r="AG636" s="1"/>
      <c r="AH636" s="1"/>
    </row>
    <row r="637" spans="8:34" ht="15.75" customHeight="1" x14ac:dyDescent="0.25">
      <c r="H637" s="12"/>
      <c r="N637" s="1"/>
      <c r="AA637" s="1"/>
      <c r="AB637" s="1"/>
      <c r="AC637" s="1"/>
      <c r="AD637" s="1"/>
      <c r="AE637" s="1"/>
      <c r="AF637" s="1"/>
      <c r="AG637" s="1"/>
      <c r="AH637" s="1"/>
    </row>
    <row r="638" spans="8:34" ht="15.75" customHeight="1" x14ac:dyDescent="0.25">
      <c r="H638" s="12"/>
      <c r="N638" s="1"/>
      <c r="AA638" s="1"/>
      <c r="AB638" s="1"/>
      <c r="AC638" s="1"/>
      <c r="AD638" s="1"/>
      <c r="AE638" s="1"/>
      <c r="AF638" s="1"/>
      <c r="AG638" s="1"/>
      <c r="AH638" s="1"/>
    </row>
    <row r="639" spans="8:34" ht="15.75" customHeight="1" x14ac:dyDescent="0.25">
      <c r="H639" s="12"/>
      <c r="N639" s="1"/>
      <c r="AA639" s="1"/>
      <c r="AB639" s="1"/>
      <c r="AC639" s="1"/>
      <c r="AD639" s="1"/>
      <c r="AE639" s="1"/>
      <c r="AF639" s="1"/>
      <c r="AG639" s="1"/>
      <c r="AH639" s="1"/>
    </row>
    <row r="640" spans="8:34" ht="15.75" customHeight="1" x14ac:dyDescent="0.25">
      <c r="H640" s="12"/>
      <c r="N640" s="1"/>
      <c r="AA640" s="1"/>
      <c r="AB640" s="1"/>
      <c r="AC640" s="1"/>
      <c r="AD640" s="1"/>
      <c r="AE640" s="1"/>
      <c r="AF640" s="1"/>
      <c r="AG640" s="1"/>
      <c r="AH640" s="1"/>
    </row>
    <row r="641" spans="8:34" ht="15.75" customHeight="1" x14ac:dyDescent="0.25">
      <c r="H641" s="12"/>
      <c r="N641" s="1"/>
      <c r="AA641" s="1"/>
      <c r="AB641" s="1"/>
      <c r="AC641" s="1"/>
      <c r="AD641" s="1"/>
      <c r="AE641" s="1"/>
      <c r="AF641" s="1"/>
      <c r="AG641" s="1"/>
      <c r="AH641" s="1"/>
    </row>
    <row r="642" spans="8:34" ht="15.75" customHeight="1" x14ac:dyDescent="0.25">
      <c r="H642" s="12"/>
      <c r="N642" s="1"/>
      <c r="AA642" s="1"/>
      <c r="AB642" s="1"/>
      <c r="AC642" s="1"/>
      <c r="AD642" s="1"/>
      <c r="AE642" s="1"/>
      <c r="AF642" s="1"/>
      <c r="AG642" s="1"/>
      <c r="AH642" s="1"/>
    </row>
    <row r="643" spans="8:34" ht="15.75" customHeight="1" x14ac:dyDescent="0.25">
      <c r="H643" s="12"/>
      <c r="N643" s="1"/>
      <c r="AA643" s="1"/>
      <c r="AB643" s="1"/>
      <c r="AC643" s="1"/>
      <c r="AD643" s="1"/>
      <c r="AE643" s="1"/>
      <c r="AF643" s="1"/>
      <c r="AG643" s="1"/>
      <c r="AH643" s="1"/>
    </row>
    <row r="644" spans="8:34" ht="15.75" customHeight="1" x14ac:dyDescent="0.25">
      <c r="H644" s="12"/>
      <c r="N644" s="1"/>
      <c r="AA644" s="1"/>
      <c r="AB644" s="1"/>
      <c r="AC644" s="1"/>
      <c r="AD644" s="1"/>
      <c r="AE644" s="1"/>
      <c r="AF644" s="1"/>
      <c r="AG644" s="1"/>
      <c r="AH644" s="1"/>
    </row>
    <row r="645" spans="8:34" ht="15.75" customHeight="1" x14ac:dyDescent="0.25">
      <c r="H645" s="12"/>
      <c r="N645" s="1"/>
      <c r="AA645" s="1"/>
      <c r="AB645" s="1"/>
      <c r="AC645" s="1"/>
      <c r="AD645" s="1"/>
      <c r="AE645" s="1"/>
      <c r="AF645" s="1"/>
      <c r="AG645" s="1"/>
      <c r="AH645" s="1"/>
    </row>
    <row r="646" spans="8:34" ht="15.75" customHeight="1" x14ac:dyDescent="0.25">
      <c r="H646" s="12"/>
      <c r="N646" s="1"/>
      <c r="AA646" s="1"/>
      <c r="AB646" s="1"/>
      <c r="AC646" s="1"/>
      <c r="AD646" s="1"/>
      <c r="AE646" s="1"/>
      <c r="AF646" s="1"/>
      <c r="AG646" s="1"/>
      <c r="AH646" s="1"/>
    </row>
    <row r="647" spans="8:34" ht="15.75" customHeight="1" x14ac:dyDescent="0.25">
      <c r="H647" s="12"/>
      <c r="N647" s="1"/>
      <c r="AA647" s="1"/>
      <c r="AB647" s="1"/>
      <c r="AC647" s="1"/>
      <c r="AD647" s="1"/>
      <c r="AE647" s="1"/>
      <c r="AF647" s="1"/>
      <c r="AG647" s="1"/>
      <c r="AH647" s="1"/>
    </row>
    <row r="648" spans="8:34" ht="15.75" customHeight="1" x14ac:dyDescent="0.25">
      <c r="H648" s="12"/>
      <c r="N648" s="1"/>
      <c r="AA648" s="1"/>
      <c r="AB648" s="1"/>
      <c r="AC648" s="1"/>
      <c r="AD648" s="1"/>
      <c r="AE648" s="1"/>
      <c r="AF648" s="1"/>
      <c r="AG648" s="1"/>
      <c r="AH648" s="1"/>
    </row>
    <row r="649" spans="8:34" ht="15.75" customHeight="1" x14ac:dyDescent="0.25">
      <c r="H649" s="12"/>
      <c r="N649" s="1"/>
      <c r="AA649" s="1"/>
      <c r="AB649" s="1"/>
      <c r="AC649" s="1"/>
      <c r="AD649" s="1"/>
      <c r="AE649" s="1"/>
      <c r="AF649" s="1"/>
      <c r="AG649" s="1"/>
      <c r="AH649" s="1"/>
    </row>
    <row r="650" spans="8:34" ht="15.75" customHeight="1" x14ac:dyDescent="0.25">
      <c r="H650" s="12"/>
      <c r="N650" s="1"/>
      <c r="AA650" s="1"/>
      <c r="AB650" s="1"/>
      <c r="AC650" s="1"/>
      <c r="AD650" s="1"/>
      <c r="AE650" s="1"/>
      <c r="AF650" s="1"/>
      <c r="AG650" s="1"/>
      <c r="AH650" s="1"/>
    </row>
    <row r="651" spans="8:34" ht="15.75" customHeight="1" x14ac:dyDescent="0.25">
      <c r="H651" s="12"/>
      <c r="N651" s="1"/>
      <c r="AA651" s="1"/>
      <c r="AB651" s="1"/>
      <c r="AC651" s="1"/>
      <c r="AD651" s="1"/>
      <c r="AE651" s="1"/>
      <c r="AF651" s="1"/>
      <c r="AG651" s="1"/>
      <c r="AH651" s="1"/>
    </row>
    <row r="652" spans="8:34" ht="15.75" customHeight="1" x14ac:dyDescent="0.25">
      <c r="H652" s="12"/>
      <c r="N652" s="1"/>
      <c r="AA652" s="1"/>
      <c r="AB652" s="1"/>
      <c r="AC652" s="1"/>
      <c r="AD652" s="1"/>
      <c r="AE652" s="1"/>
      <c r="AF652" s="1"/>
      <c r="AG652" s="1"/>
      <c r="AH652" s="1"/>
    </row>
    <row r="653" spans="8:34" ht="15.75" customHeight="1" x14ac:dyDescent="0.25">
      <c r="H653" s="12"/>
      <c r="N653" s="1"/>
      <c r="AA653" s="1"/>
      <c r="AB653" s="1"/>
      <c r="AC653" s="1"/>
      <c r="AD653" s="1"/>
      <c r="AE653" s="1"/>
      <c r="AF653" s="1"/>
      <c r="AG653" s="1"/>
      <c r="AH653" s="1"/>
    </row>
    <row r="654" spans="8:34" ht="15.75" customHeight="1" x14ac:dyDescent="0.25">
      <c r="H654" s="12"/>
      <c r="N654" s="1"/>
      <c r="AA654" s="1"/>
      <c r="AB654" s="1"/>
      <c r="AC654" s="1"/>
      <c r="AD654" s="1"/>
      <c r="AE654" s="1"/>
      <c r="AF654" s="1"/>
      <c r="AG654" s="1"/>
      <c r="AH654" s="1"/>
    </row>
    <row r="655" spans="8:34" ht="15.75" customHeight="1" x14ac:dyDescent="0.25">
      <c r="H655" s="12"/>
      <c r="N655" s="1"/>
      <c r="AA655" s="1"/>
      <c r="AB655" s="1"/>
      <c r="AC655" s="1"/>
      <c r="AD655" s="1"/>
      <c r="AE655" s="1"/>
      <c r="AF655" s="1"/>
      <c r="AG655" s="1"/>
      <c r="AH655" s="1"/>
    </row>
    <row r="656" spans="8:34" ht="15.75" customHeight="1" x14ac:dyDescent="0.25">
      <c r="H656" s="12"/>
      <c r="N656" s="1"/>
      <c r="AA656" s="1"/>
      <c r="AB656" s="1"/>
      <c r="AC656" s="1"/>
      <c r="AD656" s="1"/>
      <c r="AE656" s="1"/>
      <c r="AF656" s="1"/>
      <c r="AG656" s="1"/>
      <c r="AH656" s="1"/>
    </row>
    <row r="657" spans="8:34" ht="15.75" customHeight="1" x14ac:dyDescent="0.25">
      <c r="H657" s="12"/>
      <c r="N657" s="1"/>
      <c r="AA657" s="1"/>
      <c r="AB657" s="1"/>
      <c r="AC657" s="1"/>
      <c r="AD657" s="1"/>
      <c r="AE657" s="1"/>
      <c r="AF657" s="1"/>
      <c r="AG657" s="1"/>
      <c r="AH657" s="1"/>
    </row>
    <row r="658" spans="8:34" ht="15.75" customHeight="1" x14ac:dyDescent="0.25">
      <c r="H658" s="12"/>
      <c r="N658" s="1"/>
      <c r="AA658" s="1"/>
      <c r="AB658" s="1"/>
      <c r="AC658" s="1"/>
      <c r="AD658" s="1"/>
      <c r="AE658" s="1"/>
      <c r="AF658" s="1"/>
      <c r="AG658" s="1"/>
      <c r="AH658" s="1"/>
    </row>
    <row r="659" spans="8:34" ht="15.75" customHeight="1" x14ac:dyDescent="0.25">
      <c r="H659" s="12"/>
      <c r="N659" s="1"/>
      <c r="AA659" s="1"/>
      <c r="AB659" s="1"/>
      <c r="AC659" s="1"/>
      <c r="AD659" s="1"/>
      <c r="AE659" s="1"/>
      <c r="AF659" s="1"/>
      <c r="AG659" s="1"/>
      <c r="AH659" s="1"/>
    </row>
    <row r="660" spans="8:34" ht="15.75" customHeight="1" x14ac:dyDescent="0.25">
      <c r="H660" s="12"/>
      <c r="N660" s="1"/>
      <c r="AA660" s="1"/>
      <c r="AB660" s="1"/>
      <c r="AC660" s="1"/>
      <c r="AD660" s="1"/>
      <c r="AE660" s="1"/>
      <c r="AF660" s="1"/>
      <c r="AG660" s="1"/>
      <c r="AH660" s="1"/>
    </row>
    <row r="661" spans="8:34" ht="15.75" customHeight="1" x14ac:dyDescent="0.25">
      <c r="H661" s="12"/>
      <c r="N661" s="1"/>
      <c r="AA661" s="1"/>
      <c r="AB661" s="1"/>
      <c r="AC661" s="1"/>
      <c r="AD661" s="1"/>
      <c r="AE661" s="1"/>
      <c r="AF661" s="1"/>
      <c r="AG661" s="1"/>
      <c r="AH661" s="1"/>
    </row>
    <row r="662" spans="8:34" ht="15.75" customHeight="1" x14ac:dyDescent="0.25">
      <c r="H662" s="12"/>
      <c r="N662" s="1"/>
      <c r="AA662" s="1"/>
      <c r="AB662" s="1"/>
      <c r="AC662" s="1"/>
      <c r="AD662" s="1"/>
      <c r="AE662" s="1"/>
      <c r="AF662" s="1"/>
      <c r="AG662" s="1"/>
      <c r="AH662" s="1"/>
    </row>
    <row r="663" spans="8:34" ht="15.75" customHeight="1" x14ac:dyDescent="0.25">
      <c r="H663" s="12"/>
      <c r="N663" s="1"/>
      <c r="AA663" s="1"/>
      <c r="AB663" s="1"/>
      <c r="AC663" s="1"/>
      <c r="AD663" s="1"/>
      <c r="AE663" s="1"/>
      <c r="AF663" s="1"/>
      <c r="AG663" s="1"/>
      <c r="AH663" s="1"/>
    </row>
    <row r="664" spans="8:34" ht="15.75" customHeight="1" x14ac:dyDescent="0.25">
      <c r="H664" s="12"/>
      <c r="N664" s="1"/>
      <c r="AA664" s="1"/>
      <c r="AB664" s="1"/>
      <c r="AC664" s="1"/>
      <c r="AD664" s="1"/>
      <c r="AE664" s="1"/>
      <c r="AF664" s="1"/>
      <c r="AG664" s="1"/>
      <c r="AH664" s="1"/>
    </row>
    <row r="665" spans="8:34" ht="15.75" customHeight="1" x14ac:dyDescent="0.25">
      <c r="H665" s="12"/>
      <c r="N665" s="1"/>
      <c r="AA665" s="1"/>
      <c r="AB665" s="1"/>
      <c r="AC665" s="1"/>
      <c r="AD665" s="1"/>
      <c r="AE665" s="1"/>
      <c r="AF665" s="1"/>
      <c r="AG665" s="1"/>
      <c r="AH665" s="1"/>
    </row>
    <row r="666" spans="8:34" ht="15.75" customHeight="1" x14ac:dyDescent="0.25">
      <c r="H666" s="12"/>
      <c r="N666" s="1"/>
      <c r="AA666" s="1"/>
      <c r="AB666" s="1"/>
      <c r="AC666" s="1"/>
      <c r="AD666" s="1"/>
      <c r="AE666" s="1"/>
      <c r="AF666" s="1"/>
      <c r="AG666" s="1"/>
      <c r="AH666" s="1"/>
    </row>
    <row r="667" spans="8:34" ht="15.75" customHeight="1" x14ac:dyDescent="0.25">
      <c r="H667" s="12"/>
      <c r="N667" s="1"/>
      <c r="AA667" s="1"/>
      <c r="AB667" s="1"/>
      <c r="AC667" s="1"/>
      <c r="AD667" s="1"/>
      <c r="AE667" s="1"/>
      <c r="AF667" s="1"/>
      <c r="AG667" s="1"/>
      <c r="AH667" s="1"/>
    </row>
    <row r="668" spans="8:34" ht="15.75" customHeight="1" x14ac:dyDescent="0.25">
      <c r="H668" s="12"/>
      <c r="N668" s="1"/>
      <c r="AA668" s="1"/>
      <c r="AB668" s="1"/>
      <c r="AC668" s="1"/>
      <c r="AD668" s="1"/>
      <c r="AE668" s="1"/>
      <c r="AF668" s="1"/>
      <c r="AG668" s="1"/>
      <c r="AH668" s="1"/>
    </row>
    <row r="669" spans="8:34" ht="15.75" customHeight="1" x14ac:dyDescent="0.25">
      <c r="H669" s="12"/>
      <c r="N669" s="1"/>
      <c r="AA669" s="1"/>
      <c r="AB669" s="1"/>
      <c r="AC669" s="1"/>
      <c r="AD669" s="1"/>
      <c r="AE669" s="1"/>
      <c r="AF669" s="1"/>
      <c r="AG669" s="1"/>
      <c r="AH669" s="1"/>
    </row>
    <row r="670" spans="8:34" ht="15.75" customHeight="1" x14ac:dyDescent="0.25">
      <c r="H670" s="12"/>
      <c r="N670" s="1"/>
      <c r="AA670" s="1"/>
      <c r="AB670" s="1"/>
      <c r="AC670" s="1"/>
      <c r="AD670" s="1"/>
      <c r="AE670" s="1"/>
      <c r="AF670" s="1"/>
      <c r="AG670" s="1"/>
      <c r="AH670" s="1"/>
    </row>
    <row r="671" spans="8:34" ht="15.75" customHeight="1" x14ac:dyDescent="0.25">
      <c r="H671" s="12"/>
      <c r="N671" s="1"/>
      <c r="AA671" s="1"/>
      <c r="AB671" s="1"/>
      <c r="AC671" s="1"/>
      <c r="AD671" s="1"/>
      <c r="AE671" s="1"/>
      <c r="AF671" s="1"/>
      <c r="AG671" s="1"/>
      <c r="AH671" s="1"/>
    </row>
    <row r="672" spans="8:34" ht="15.75" customHeight="1" x14ac:dyDescent="0.25">
      <c r="H672" s="12"/>
      <c r="N672" s="1"/>
      <c r="AA672" s="1"/>
      <c r="AB672" s="1"/>
      <c r="AC672" s="1"/>
      <c r="AD672" s="1"/>
      <c r="AE672" s="1"/>
      <c r="AF672" s="1"/>
      <c r="AG672" s="1"/>
      <c r="AH672" s="1"/>
    </row>
    <row r="673" spans="8:34" ht="15.75" customHeight="1" x14ac:dyDescent="0.25">
      <c r="H673" s="12"/>
      <c r="N673" s="1"/>
      <c r="AA673" s="1"/>
      <c r="AB673" s="1"/>
      <c r="AC673" s="1"/>
      <c r="AD673" s="1"/>
      <c r="AE673" s="1"/>
      <c r="AF673" s="1"/>
      <c r="AG673" s="1"/>
      <c r="AH673" s="1"/>
    </row>
    <row r="674" spans="8:34" ht="15.75" customHeight="1" x14ac:dyDescent="0.25">
      <c r="H674" s="12"/>
      <c r="N674" s="1"/>
      <c r="AA674" s="1"/>
      <c r="AB674" s="1"/>
      <c r="AC674" s="1"/>
      <c r="AD674" s="1"/>
      <c r="AE674" s="1"/>
      <c r="AF674" s="1"/>
      <c r="AG674" s="1"/>
      <c r="AH674" s="1"/>
    </row>
    <row r="675" spans="8:34" ht="15.75" customHeight="1" x14ac:dyDescent="0.25">
      <c r="H675" s="12"/>
      <c r="N675" s="1"/>
      <c r="AA675" s="1"/>
      <c r="AB675" s="1"/>
      <c r="AC675" s="1"/>
      <c r="AD675" s="1"/>
      <c r="AE675" s="1"/>
      <c r="AF675" s="1"/>
      <c r="AG675" s="1"/>
      <c r="AH675" s="1"/>
    </row>
    <row r="676" spans="8:34" ht="15.75" customHeight="1" x14ac:dyDescent="0.25">
      <c r="H676" s="12"/>
      <c r="N676" s="1"/>
      <c r="AA676" s="1"/>
      <c r="AB676" s="1"/>
      <c r="AC676" s="1"/>
      <c r="AD676" s="1"/>
      <c r="AE676" s="1"/>
      <c r="AF676" s="1"/>
      <c r="AG676" s="1"/>
      <c r="AH676" s="1"/>
    </row>
    <row r="677" spans="8:34" ht="15.75" customHeight="1" x14ac:dyDescent="0.25">
      <c r="H677" s="12"/>
      <c r="N677" s="1"/>
      <c r="AA677" s="1"/>
      <c r="AB677" s="1"/>
      <c r="AC677" s="1"/>
      <c r="AD677" s="1"/>
      <c r="AE677" s="1"/>
      <c r="AF677" s="1"/>
      <c r="AG677" s="1"/>
      <c r="AH677" s="1"/>
    </row>
    <row r="678" spans="8:34" ht="15.75" customHeight="1" x14ac:dyDescent="0.25">
      <c r="H678" s="12"/>
      <c r="N678" s="1"/>
      <c r="AA678" s="1"/>
      <c r="AB678" s="1"/>
      <c r="AC678" s="1"/>
      <c r="AD678" s="1"/>
      <c r="AE678" s="1"/>
      <c r="AF678" s="1"/>
      <c r="AG678" s="1"/>
      <c r="AH678" s="1"/>
    </row>
    <row r="679" spans="8:34" ht="15.75" customHeight="1" x14ac:dyDescent="0.25">
      <c r="H679" s="12"/>
      <c r="N679" s="1"/>
      <c r="AA679" s="1"/>
      <c r="AB679" s="1"/>
      <c r="AC679" s="1"/>
      <c r="AD679" s="1"/>
      <c r="AE679" s="1"/>
      <c r="AF679" s="1"/>
      <c r="AG679" s="1"/>
      <c r="AH679" s="1"/>
    </row>
    <row r="680" spans="8:34" ht="15.75" customHeight="1" x14ac:dyDescent="0.25">
      <c r="H680" s="12"/>
      <c r="N680" s="1"/>
      <c r="AA680" s="1"/>
      <c r="AB680" s="1"/>
      <c r="AC680" s="1"/>
      <c r="AD680" s="1"/>
      <c r="AE680" s="1"/>
      <c r="AF680" s="1"/>
      <c r="AG680" s="1"/>
      <c r="AH680" s="1"/>
    </row>
    <row r="681" spans="8:34" ht="15.75" customHeight="1" x14ac:dyDescent="0.25">
      <c r="H681" s="12"/>
      <c r="N681" s="1"/>
      <c r="AA681" s="1"/>
      <c r="AB681" s="1"/>
      <c r="AC681" s="1"/>
      <c r="AD681" s="1"/>
      <c r="AE681" s="1"/>
      <c r="AF681" s="1"/>
      <c r="AG681" s="1"/>
      <c r="AH681" s="1"/>
    </row>
    <row r="682" spans="8:34" ht="15.75" customHeight="1" x14ac:dyDescent="0.25">
      <c r="H682" s="12"/>
      <c r="N682" s="1"/>
      <c r="AA682" s="1"/>
      <c r="AB682" s="1"/>
      <c r="AC682" s="1"/>
      <c r="AD682" s="1"/>
      <c r="AE682" s="1"/>
      <c r="AF682" s="1"/>
      <c r="AG682" s="1"/>
      <c r="AH682" s="1"/>
    </row>
    <row r="683" spans="8:34" ht="15.75" customHeight="1" x14ac:dyDescent="0.25">
      <c r="H683" s="12"/>
      <c r="N683" s="1"/>
      <c r="AA683" s="1"/>
      <c r="AB683" s="1"/>
      <c r="AC683" s="1"/>
      <c r="AD683" s="1"/>
      <c r="AE683" s="1"/>
      <c r="AF683" s="1"/>
      <c r="AG683" s="1"/>
      <c r="AH683" s="1"/>
    </row>
    <row r="684" spans="8:34" ht="15.75" customHeight="1" x14ac:dyDescent="0.25">
      <c r="H684" s="12"/>
      <c r="N684" s="1"/>
      <c r="AA684" s="1"/>
      <c r="AB684" s="1"/>
      <c r="AC684" s="1"/>
      <c r="AD684" s="1"/>
      <c r="AE684" s="1"/>
      <c r="AF684" s="1"/>
      <c r="AG684" s="1"/>
      <c r="AH684" s="1"/>
    </row>
    <row r="685" spans="8:34" ht="15.75" customHeight="1" x14ac:dyDescent="0.25">
      <c r="H685" s="12"/>
      <c r="N685" s="1"/>
      <c r="AA685" s="1"/>
      <c r="AB685" s="1"/>
      <c r="AC685" s="1"/>
      <c r="AD685" s="1"/>
      <c r="AE685" s="1"/>
      <c r="AF685" s="1"/>
      <c r="AG685" s="1"/>
      <c r="AH685" s="1"/>
    </row>
    <row r="686" spans="8:34" ht="15.75" customHeight="1" x14ac:dyDescent="0.25">
      <c r="H686" s="12"/>
      <c r="N686" s="1"/>
      <c r="AA686" s="1"/>
      <c r="AB686" s="1"/>
      <c r="AC686" s="1"/>
      <c r="AD686" s="1"/>
      <c r="AE686" s="1"/>
      <c r="AF686" s="1"/>
      <c r="AG686" s="1"/>
      <c r="AH686" s="1"/>
    </row>
    <row r="687" spans="8:34" ht="15.75" customHeight="1" x14ac:dyDescent="0.25">
      <c r="H687" s="12"/>
      <c r="N687" s="1"/>
      <c r="AA687" s="1"/>
      <c r="AB687" s="1"/>
      <c r="AC687" s="1"/>
      <c r="AD687" s="1"/>
      <c r="AE687" s="1"/>
      <c r="AF687" s="1"/>
      <c r="AG687" s="1"/>
      <c r="AH687" s="1"/>
    </row>
    <row r="688" spans="8:34" ht="15.75" customHeight="1" x14ac:dyDescent="0.25">
      <c r="H688" s="12"/>
      <c r="N688" s="1"/>
      <c r="AA688" s="1"/>
      <c r="AB688" s="1"/>
      <c r="AC688" s="1"/>
      <c r="AD688" s="1"/>
      <c r="AE688" s="1"/>
      <c r="AF688" s="1"/>
      <c r="AG688" s="1"/>
      <c r="AH688" s="1"/>
    </row>
    <row r="689" spans="8:34" ht="15.75" customHeight="1" x14ac:dyDescent="0.25">
      <c r="H689" s="12"/>
      <c r="N689" s="1"/>
      <c r="AA689" s="1"/>
      <c r="AB689" s="1"/>
      <c r="AC689" s="1"/>
      <c r="AD689" s="1"/>
      <c r="AE689" s="1"/>
      <c r="AF689" s="1"/>
      <c r="AG689" s="1"/>
      <c r="AH689" s="1"/>
    </row>
    <row r="690" spans="8:34" ht="15.75" customHeight="1" x14ac:dyDescent="0.25">
      <c r="H690" s="12"/>
      <c r="N690" s="1"/>
      <c r="AA690" s="1"/>
      <c r="AB690" s="1"/>
      <c r="AC690" s="1"/>
      <c r="AD690" s="1"/>
      <c r="AE690" s="1"/>
      <c r="AF690" s="1"/>
      <c r="AG690" s="1"/>
      <c r="AH690" s="1"/>
    </row>
    <row r="691" spans="8:34" ht="15.75" customHeight="1" x14ac:dyDescent="0.25">
      <c r="H691" s="12"/>
      <c r="N691" s="1"/>
      <c r="AA691" s="1"/>
      <c r="AB691" s="1"/>
      <c r="AC691" s="1"/>
      <c r="AD691" s="1"/>
      <c r="AE691" s="1"/>
      <c r="AF691" s="1"/>
      <c r="AG691" s="1"/>
      <c r="AH691" s="1"/>
    </row>
    <row r="692" spans="8:34" ht="15.75" customHeight="1" x14ac:dyDescent="0.25">
      <c r="H692" s="12"/>
      <c r="N692" s="1"/>
      <c r="AA692" s="1"/>
      <c r="AB692" s="1"/>
      <c r="AC692" s="1"/>
      <c r="AD692" s="1"/>
      <c r="AE692" s="1"/>
      <c r="AF692" s="1"/>
      <c r="AG692" s="1"/>
      <c r="AH692" s="1"/>
    </row>
    <row r="693" spans="8:34" ht="15.75" customHeight="1" x14ac:dyDescent="0.25">
      <c r="H693" s="12"/>
      <c r="N693" s="1"/>
      <c r="AA693" s="1"/>
      <c r="AB693" s="1"/>
      <c r="AC693" s="1"/>
      <c r="AD693" s="1"/>
      <c r="AE693" s="1"/>
      <c r="AF693" s="1"/>
      <c r="AG693" s="1"/>
      <c r="AH693" s="1"/>
    </row>
    <row r="694" spans="8:34" ht="15.75" customHeight="1" x14ac:dyDescent="0.25">
      <c r="H694" s="12"/>
      <c r="N694" s="1"/>
      <c r="AA694" s="1"/>
      <c r="AB694" s="1"/>
      <c r="AC694" s="1"/>
      <c r="AD694" s="1"/>
      <c r="AE694" s="1"/>
      <c r="AF694" s="1"/>
      <c r="AG694" s="1"/>
      <c r="AH694" s="1"/>
    </row>
    <row r="695" spans="8:34" ht="15.75" customHeight="1" x14ac:dyDescent="0.25">
      <c r="H695" s="12"/>
      <c r="N695" s="1"/>
      <c r="AA695" s="1"/>
      <c r="AB695" s="1"/>
      <c r="AC695" s="1"/>
      <c r="AD695" s="1"/>
      <c r="AE695" s="1"/>
      <c r="AF695" s="1"/>
      <c r="AG695" s="1"/>
      <c r="AH695" s="1"/>
    </row>
    <row r="696" spans="8:34" ht="15.75" customHeight="1" x14ac:dyDescent="0.25">
      <c r="H696" s="12"/>
      <c r="N696" s="1"/>
      <c r="AA696" s="1"/>
      <c r="AB696" s="1"/>
      <c r="AC696" s="1"/>
      <c r="AD696" s="1"/>
      <c r="AE696" s="1"/>
      <c r="AF696" s="1"/>
      <c r="AG696" s="1"/>
      <c r="AH696" s="1"/>
    </row>
    <row r="697" spans="8:34" ht="15.75" customHeight="1" x14ac:dyDescent="0.25">
      <c r="H697" s="12"/>
      <c r="N697" s="1"/>
      <c r="AA697" s="1"/>
      <c r="AB697" s="1"/>
      <c r="AC697" s="1"/>
      <c r="AD697" s="1"/>
      <c r="AE697" s="1"/>
      <c r="AF697" s="1"/>
      <c r="AG697" s="1"/>
      <c r="AH697" s="1"/>
    </row>
    <row r="698" spans="8:34" ht="15.75" customHeight="1" x14ac:dyDescent="0.25">
      <c r="H698" s="12"/>
      <c r="N698" s="1"/>
      <c r="AA698" s="1"/>
      <c r="AB698" s="1"/>
      <c r="AC698" s="1"/>
      <c r="AD698" s="1"/>
      <c r="AE698" s="1"/>
      <c r="AF698" s="1"/>
      <c r="AG698" s="1"/>
      <c r="AH698" s="1"/>
    </row>
    <row r="699" spans="8:34" ht="15.75" customHeight="1" x14ac:dyDescent="0.25">
      <c r="H699" s="12"/>
      <c r="N699" s="1"/>
      <c r="AA699" s="1"/>
      <c r="AB699" s="1"/>
      <c r="AC699" s="1"/>
      <c r="AD699" s="1"/>
      <c r="AE699" s="1"/>
      <c r="AF699" s="1"/>
      <c r="AG699" s="1"/>
      <c r="AH699" s="1"/>
    </row>
    <row r="700" spans="8:34" ht="15.75" customHeight="1" x14ac:dyDescent="0.25">
      <c r="H700" s="12"/>
      <c r="N700" s="1"/>
      <c r="AA700" s="1"/>
      <c r="AB700" s="1"/>
      <c r="AC700" s="1"/>
      <c r="AD700" s="1"/>
      <c r="AE700" s="1"/>
      <c r="AF700" s="1"/>
      <c r="AG700" s="1"/>
      <c r="AH700" s="1"/>
    </row>
    <row r="701" spans="8:34" ht="15.75" customHeight="1" x14ac:dyDescent="0.25">
      <c r="H701" s="12"/>
      <c r="N701" s="1"/>
      <c r="AA701" s="1"/>
      <c r="AB701" s="1"/>
      <c r="AC701" s="1"/>
      <c r="AD701" s="1"/>
      <c r="AE701" s="1"/>
      <c r="AF701" s="1"/>
      <c r="AG701" s="1"/>
      <c r="AH701" s="1"/>
    </row>
    <row r="702" spans="8:34" ht="15.75" customHeight="1" x14ac:dyDescent="0.25">
      <c r="H702" s="12"/>
      <c r="N702" s="1"/>
      <c r="AA702" s="1"/>
      <c r="AB702" s="1"/>
      <c r="AC702" s="1"/>
      <c r="AD702" s="1"/>
      <c r="AE702" s="1"/>
      <c r="AF702" s="1"/>
      <c r="AG702" s="1"/>
      <c r="AH702" s="1"/>
    </row>
    <row r="703" spans="8:34" ht="15.75" customHeight="1" x14ac:dyDescent="0.25">
      <c r="H703" s="12"/>
      <c r="N703" s="1"/>
      <c r="AA703" s="1"/>
      <c r="AB703" s="1"/>
      <c r="AC703" s="1"/>
      <c r="AD703" s="1"/>
      <c r="AE703" s="1"/>
      <c r="AF703" s="1"/>
      <c r="AG703" s="1"/>
      <c r="AH703" s="1"/>
    </row>
    <row r="704" spans="8:34" ht="15.75" customHeight="1" x14ac:dyDescent="0.25">
      <c r="H704" s="12"/>
      <c r="N704" s="1"/>
      <c r="AA704" s="1"/>
      <c r="AB704" s="1"/>
      <c r="AC704" s="1"/>
      <c r="AD704" s="1"/>
      <c r="AE704" s="1"/>
      <c r="AF704" s="1"/>
      <c r="AG704" s="1"/>
      <c r="AH704" s="1"/>
    </row>
    <row r="705" spans="8:34" ht="15.75" customHeight="1" x14ac:dyDescent="0.25">
      <c r="H705" s="12"/>
      <c r="N705" s="1"/>
      <c r="AA705" s="1"/>
      <c r="AB705" s="1"/>
      <c r="AC705" s="1"/>
      <c r="AD705" s="1"/>
      <c r="AE705" s="1"/>
      <c r="AF705" s="1"/>
      <c r="AG705" s="1"/>
      <c r="AH705" s="1"/>
    </row>
    <row r="706" spans="8:34" ht="15.75" customHeight="1" x14ac:dyDescent="0.25">
      <c r="H706" s="12"/>
      <c r="N706" s="1"/>
      <c r="AA706" s="1"/>
      <c r="AB706" s="1"/>
      <c r="AC706" s="1"/>
      <c r="AD706" s="1"/>
      <c r="AE706" s="1"/>
      <c r="AF706" s="1"/>
      <c r="AG706" s="1"/>
      <c r="AH706" s="1"/>
    </row>
    <row r="707" spans="8:34" ht="15.75" customHeight="1" x14ac:dyDescent="0.25">
      <c r="H707" s="12"/>
      <c r="N707" s="1"/>
      <c r="AA707" s="1"/>
      <c r="AB707" s="1"/>
      <c r="AC707" s="1"/>
      <c r="AD707" s="1"/>
      <c r="AE707" s="1"/>
      <c r="AF707" s="1"/>
      <c r="AG707" s="1"/>
      <c r="AH707" s="1"/>
    </row>
    <row r="708" spans="8:34" ht="15.75" customHeight="1" x14ac:dyDescent="0.25">
      <c r="H708" s="12"/>
      <c r="N708" s="1"/>
      <c r="AA708" s="1"/>
      <c r="AB708" s="1"/>
      <c r="AC708" s="1"/>
      <c r="AD708" s="1"/>
      <c r="AE708" s="1"/>
      <c r="AF708" s="1"/>
      <c r="AG708" s="1"/>
      <c r="AH708" s="1"/>
    </row>
    <row r="709" spans="8:34" ht="15.75" customHeight="1" x14ac:dyDescent="0.25">
      <c r="H709" s="12"/>
      <c r="N709" s="1"/>
      <c r="AA709" s="1"/>
      <c r="AB709" s="1"/>
      <c r="AC709" s="1"/>
      <c r="AD709" s="1"/>
      <c r="AE709" s="1"/>
      <c r="AF709" s="1"/>
      <c r="AG709" s="1"/>
      <c r="AH709" s="1"/>
    </row>
    <row r="710" spans="8:34" ht="15.75" customHeight="1" x14ac:dyDescent="0.25">
      <c r="H710" s="12"/>
      <c r="N710" s="1"/>
      <c r="AA710" s="1"/>
      <c r="AB710" s="1"/>
      <c r="AC710" s="1"/>
      <c r="AD710" s="1"/>
      <c r="AE710" s="1"/>
      <c r="AF710" s="1"/>
      <c r="AG710" s="1"/>
      <c r="AH710" s="1"/>
    </row>
    <row r="711" spans="8:34" ht="15.75" customHeight="1" x14ac:dyDescent="0.25">
      <c r="H711" s="12"/>
      <c r="N711" s="1"/>
      <c r="AA711" s="1"/>
      <c r="AB711" s="1"/>
      <c r="AC711" s="1"/>
      <c r="AD711" s="1"/>
      <c r="AE711" s="1"/>
      <c r="AF711" s="1"/>
      <c r="AG711" s="1"/>
      <c r="AH711" s="1"/>
    </row>
    <row r="712" spans="8:34" ht="15.75" customHeight="1" x14ac:dyDescent="0.25">
      <c r="H712" s="12"/>
      <c r="N712" s="1"/>
      <c r="AA712" s="1"/>
      <c r="AB712" s="1"/>
      <c r="AC712" s="1"/>
      <c r="AD712" s="1"/>
      <c r="AE712" s="1"/>
      <c r="AF712" s="1"/>
      <c r="AG712" s="1"/>
      <c r="AH712" s="1"/>
    </row>
    <row r="713" spans="8:34" ht="15.75" customHeight="1" x14ac:dyDescent="0.25">
      <c r="H713" s="12"/>
      <c r="N713" s="1"/>
      <c r="AA713" s="1"/>
      <c r="AB713" s="1"/>
      <c r="AC713" s="1"/>
      <c r="AD713" s="1"/>
      <c r="AE713" s="1"/>
      <c r="AF713" s="1"/>
      <c r="AG713" s="1"/>
      <c r="AH713" s="1"/>
    </row>
    <row r="714" spans="8:34" ht="15.75" customHeight="1" x14ac:dyDescent="0.25">
      <c r="H714" s="12"/>
      <c r="N714" s="1"/>
      <c r="AA714" s="1"/>
      <c r="AB714" s="1"/>
      <c r="AC714" s="1"/>
      <c r="AD714" s="1"/>
      <c r="AE714" s="1"/>
      <c r="AF714" s="1"/>
      <c r="AG714" s="1"/>
      <c r="AH714" s="1"/>
    </row>
    <row r="715" spans="8:34" ht="15.75" customHeight="1" x14ac:dyDescent="0.25">
      <c r="H715" s="12"/>
      <c r="N715" s="1"/>
      <c r="AA715" s="1"/>
      <c r="AB715" s="1"/>
      <c r="AC715" s="1"/>
      <c r="AD715" s="1"/>
      <c r="AE715" s="1"/>
      <c r="AF715" s="1"/>
      <c r="AG715" s="1"/>
      <c r="AH715" s="1"/>
    </row>
    <row r="716" spans="8:34" ht="15.75" customHeight="1" x14ac:dyDescent="0.25">
      <c r="H716" s="12"/>
      <c r="N716" s="1"/>
      <c r="AA716" s="1"/>
      <c r="AB716" s="1"/>
      <c r="AC716" s="1"/>
      <c r="AD716" s="1"/>
      <c r="AE716" s="1"/>
      <c r="AF716" s="1"/>
      <c r="AG716" s="1"/>
      <c r="AH716" s="1"/>
    </row>
    <row r="717" spans="8:34" ht="15.75" customHeight="1" x14ac:dyDescent="0.25">
      <c r="H717" s="12"/>
      <c r="N717" s="1"/>
      <c r="AA717" s="1"/>
      <c r="AB717" s="1"/>
      <c r="AC717" s="1"/>
      <c r="AD717" s="1"/>
      <c r="AE717" s="1"/>
      <c r="AF717" s="1"/>
      <c r="AG717" s="1"/>
      <c r="AH717" s="1"/>
    </row>
    <row r="718" spans="8:34" ht="15.75" customHeight="1" x14ac:dyDescent="0.25">
      <c r="H718" s="12"/>
      <c r="N718" s="1"/>
      <c r="AA718" s="1"/>
      <c r="AB718" s="1"/>
      <c r="AC718" s="1"/>
      <c r="AD718" s="1"/>
      <c r="AE718" s="1"/>
      <c r="AF718" s="1"/>
      <c r="AG718" s="1"/>
      <c r="AH718" s="1"/>
    </row>
    <row r="719" spans="8:34" ht="15.75" customHeight="1" x14ac:dyDescent="0.25">
      <c r="H719" s="12"/>
      <c r="N719" s="1"/>
      <c r="AA719" s="1"/>
      <c r="AB719" s="1"/>
      <c r="AC719" s="1"/>
      <c r="AD719" s="1"/>
      <c r="AE719" s="1"/>
      <c r="AF719" s="1"/>
      <c r="AG719" s="1"/>
      <c r="AH719" s="1"/>
    </row>
    <row r="720" spans="8:34" ht="15.75" customHeight="1" x14ac:dyDescent="0.25">
      <c r="H720" s="12"/>
      <c r="N720" s="1"/>
      <c r="AA720" s="1"/>
      <c r="AB720" s="1"/>
      <c r="AC720" s="1"/>
      <c r="AD720" s="1"/>
      <c r="AE720" s="1"/>
      <c r="AF720" s="1"/>
      <c r="AG720" s="1"/>
      <c r="AH720" s="1"/>
    </row>
    <row r="721" spans="8:34" ht="15.75" customHeight="1" x14ac:dyDescent="0.25">
      <c r="H721" s="12"/>
      <c r="N721" s="1"/>
      <c r="AA721" s="1"/>
      <c r="AB721" s="1"/>
      <c r="AC721" s="1"/>
      <c r="AD721" s="1"/>
      <c r="AE721" s="1"/>
      <c r="AF721" s="1"/>
      <c r="AG721" s="1"/>
      <c r="AH721" s="1"/>
    </row>
    <row r="722" spans="8:34" ht="15.75" customHeight="1" x14ac:dyDescent="0.25">
      <c r="H722" s="12"/>
      <c r="N722" s="1"/>
      <c r="AA722" s="1"/>
      <c r="AB722" s="1"/>
      <c r="AC722" s="1"/>
      <c r="AD722" s="1"/>
      <c r="AE722" s="1"/>
      <c r="AF722" s="1"/>
      <c r="AG722" s="1"/>
      <c r="AH722" s="1"/>
    </row>
    <row r="723" spans="8:34" ht="15.75" customHeight="1" x14ac:dyDescent="0.25">
      <c r="H723" s="12"/>
      <c r="N723" s="1"/>
      <c r="AA723" s="1"/>
      <c r="AB723" s="1"/>
      <c r="AC723" s="1"/>
      <c r="AD723" s="1"/>
      <c r="AE723" s="1"/>
      <c r="AF723" s="1"/>
      <c r="AG723" s="1"/>
      <c r="AH723" s="1"/>
    </row>
    <row r="724" spans="8:34" ht="15.75" customHeight="1" x14ac:dyDescent="0.25">
      <c r="H724" s="12"/>
      <c r="N724" s="1"/>
      <c r="AA724" s="1"/>
      <c r="AB724" s="1"/>
      <c r="AC724" s="1"/>
      <c r="AD724" s="1"/>
      <c r="AE724" s="1"/>
      <c r="AF724" s="1"/>
      <c r="AG724" s="1"/>
      <c r="AH724" s="1"/>
    </row>
    <row r="725" spans="8:34" ht="15.75" customHeight="1" x14ac:dyDescent="0.25">
      <c r="H725" s="12"/>
      <c r="N725" s="1"/>
      <c r="AA725" s="1"/>
      <c r="AB725" s="1"/>
      <c r="AC725" s="1"/>
      <c r="AD725" s="1"/>
      <c r="AE725" s="1"/>
      <c r="AF725" s="1"/>
      <c r="AG725" s="1"/>
      <c r="AH725" s="1"/>
    </row>
    <row r="726" spans="8:34" ht="15.75" customHeight="1" x14ac:dyDescent="0.25">
      <c r="H726" s="12"/>
      <c r="N726" s="1"/>
      <c r="AA726" s="1"/>
      <c r="AB726" s="1"/>
      <c r="AC726" s="1"/>
      <c r="AD726" s="1"/>
      <c r="AE726" s="1"/>
      <c r="AF726" s="1"/>
      <c r="AG726" s="1"/>
      <c r="AH726" s="1"/>
    </row>
    <row r="727" spans="8:34" ht="15.75" customHeight="1" x14ac:dyDescent="0.25">
      <c r="H727" s="12"/>
      <c r="N727" s="1"/>
      <c r="AA727" s="1"/>
      <c r="AB727" s="1"/>
      <c r="AC727" s="1"/>
      <c r="AD727" s="1"/>
      <c r="AE727" s="1"/>
      <c r="AF727" s="1"/>
      <c r="AG727" s="1"/>
      <c r="AH727" s="1"/>
    </row>
    <row r="728" spans="8:34" ht="15.75" customHeight="1" x14ac:dyDescent="0.25">
      <c r="H728" s="12"/>
      <c r="N728" s="1"/>
      <c r="AA728" s="1"/>
      <c r="AB728" s="1"/>
      <c r="AC728" s="1"/>
      <c r="AD728" s="1"/>
      <c r="AE728" s="1"/>
      <c r="AF728" s="1"/>
      <c r="AG728" s="1"/>
      <c r="AH728" s="1"/>
    </row>
    <row r="729" spans="8:34" ht="15.75" customHeight="1" x14ac:dyDescent="0.25">
      <c r="H729" s="12"/>
      <c r="N729" s="1"/>
      <c r="AA729" s="1"/>
      <c r="AB729" s="1"/>
      <c r="AC729" s="1"/>
      <c r="AD729" s="1"/>
      <c r="AE729" s="1"/>
      <c r="AF729" s="1"/>
      <c r="AG729" s="1"/>
      <c r="AH729" s="1"/>
    </row>
    <row r="730" spans="8:34" ht="15.75" customHeight="1" x14ac:dyDescent="0.25">
      <c r="H730" s="12"/>
      <c r="N730" s="1"/>
      <c r="AA730" s="1"/>
      <c r="AB730" s="1"/>
      <c r="AC730" s="1"/>
      <c r="AD730" s="1"/>
      <c r="AE730" s="1"/>
      <c r="AF730" s="1"/>
      <c r="AG730" s="1"/>
      <c r="AH730" s="1"/>
    </row>
    <row r="731" spans="8:34" ht="15.75" customHeight="1" x14ac:dyDescent="0.25">
      <c r="H731" s="12"/>
      <c r="N731" s="1"/>
      <c r="AA731" s="1"/>
      <c r="AB731" s="1"/>
      <c r="AC731" s="1"/>
      <c r="AD731" s="1"/>
      <c r="AE731" s="1"/>
      <c r="AF731" s="1"/>
      <c r="AG731" s="1"/>
      <c r="AH731" s="1"/>
    </row>
    <row r="732" spans="8:34" ht="15.75" customHeight="1" x14ac:dyDescent="0.25">
      <c r="H732" s="12"/>
      <c r="N732" s="1"/>
      <c r="AA732" s="1"/>
      <c r="AB732" s="1"/>
      <c r="AC732" s="1"/>
      <c r="AD732" s="1"/>
      <c r="AE732" s="1"/>
      <c r="AF732" s="1"/>
      <c r="AG732" s="1"/>
      <c r="AH732" s="1"/>
    </row>
    <row r="733" spans="8:34" ht="15.75" customHeight="1" x14ac:dyDescent="0.25">
      <c r="H733" s="12"/>
      <c r="N733" s="1"/>
      <c r="AA733" s="1"/>
      <c r="AB733" s="1"/>
      <c r="AC733" s="1"/>
      <c r="AD733" s="1"/>
      <c r="AE733" s="1"/>
      <c r="AF733" s="1"/>
      <c r="AG733" s="1"/>
      <c r="AH733" s="1"/>
    </row>
    <row r="734" spans="8:34" ht="15.75" customHeight="1" x14ac:dyDescent="0.25">
      <c r="H734" s="12"/>
      <c r="N734" s="1"/>
      <c r="AA734" s="1"/>
      <c r="AB734" s="1"/>
      <c r="AC734" s="1"/>
      <c r="AD734" s="1"/>
      <c r="AE734" s="1"/>
      <c r="AF734" s="1"/>
      <c r="AG734" s="1"/>
      <c r="AH734" s="1"/>
    </row>
    <row r="735" spans="8:34" ht="15.75" customHeight="1" x14ac:dyDescent="0.25">
      <c r="H735" s="12"/>
      <c r="N735" s="1"/>
      <c r="AA735" s="1"/>
      <c r="AB735" s="1"/>
      <c r="AC735" s="1"/>
      <c r="AD735" s="1"/>
      <c r="AE735" s="1"/>
      <c r="AF735" s="1"/>
      <c r="AG735" s="1"/>
      <c r="AH735" s="1"/>
    </row>
    <row r="736" spans="8:34" ht="15.75" customHeight="1" x14ac:dyDescent="0.25">
      <c r="H736" s="12"/>
      <c r="N736" s="1"/>
      <c r="AA736" s="1"/>
      <c r="AB736" s="1"/>
      <c r="AC736" s="1"/>
      <c r="AD736" s="1"/>
      <c r="AE736" s="1"/>
      <c r="AF736" s="1"/>
      <c r="AG736" s="1"/>
      <c r="AH736" s="1"/>
    </row>
    <row r="737" spans="8:34" ht="15.75" customHeight="1" x14ac:dyDescent="0.25">
      <c r="H737" s="12"/>
      <c r="N737" s="1"/>
      <c r="AA737" s="1"/>
      <c r="AB737" s="1"/>
      <c r="AC737" s="1"/>
      <c r="AD737" s="1"/>
      <c r="AE737" s="1"/>
      <c r="AF737" s="1"/>
      <c r="AG737" s="1"/>
      <c r="AH737" s="1"/>
    </row>
    <row r="738" spans="8:34" ht="15.75" customHeight="1" x14ac:dyDescent="0.25">
      <c r="H738" s="12"/>
      <c r="N738" s="1"/>
      <c r="AA738" s="1"/>
      <c r="AB738" s="1"/>
      <c r="AC738" s="1"/>
      <c r="AD738" s="1"/>
      <c r="AE738" s="1"/>
      <c r="AF738" s="1"/>
      <c r="AG738" s="1"/>
      <c r="AH738" s="1"/>
    </row>
    <row r="739" spans="8:34" ht="15.75" customHeight="1" x14ac:dyDescent="0.25">
      <c r="H739" s="12"/>
      <c r="N739" s="1"/>
      <c r="AA739" s="1"/>
      <c r="AB739" s="1"/>
      <c r="AC739" s="1"/>
      <c r="AD739" s="1"/>
      <c r="AE739" s="1"/>
      <c r="AF739" s="1"/>
      <c r="AG739" s="1"/>
      <c r="AH739" s="1"/>
    </row>
    <row r="740" spans="8:34" ht="15.75" customHeight="1" x14ac:dyDescent="0.25">
      <c r="H740" s="12"/>
      <c r="N740" s="1"/>
      <c r="AA740" s="1"/>
      <c r="AB740" s="1"/>
      <c r="AC740" s="1"/>
      <c r="AD740" s="1"/>
      <c r="AE740" s="1"/>
      <c r="AF740" s="1"/>
      <c r="AG740" s="1"/>
      <c r="AH740" s="1"/>
    </row>
    <row r="741" spans="8:34" ht="15.75" customHeight="1" x14ac:dyDescent="0.25">
      <c r="H741" s="12"/>
      <c r="N741" s="1"/>
      <c r="AA741" s="1"/>
      <c r="AB741" s="1"/>
      <c r="AC741" s="1"/>
      <c r="AD741" s="1"/>
      <c r="AE741" s="1"/>
      <c r="AF741" s="1"/>
      <c r="AG741" s="1"/>
      <c r="AH741" s="1"/>
    </row>
    <row r="742" spans="8:34" ht="15.75" customHeight="1" x14ac:dyDescent="0.25">
      <c r="H742" s="12"/>
      <c r="N742" s="1"/>
      <c r="AA742" s="1"/>
      <c r="AB742" s="1"/>
      <c r="AC742" s="1"/>
      <c r="AD742" s="1"/>
      <c r="AE742" s="1"/>
      <c r="AF742" s="1"/>
      <c r="AG742" s="1"/>
      <c r="AH742" s="1"/>
    </row>
    <row r="743" spans="8:34" ht="15.75" customHeight="1" x14ac:dyDescent="0.25">
      <c r="H743" s="12"/>
      <c r="N743" s="1"/>
      <c r="AA743" s="1"/>
      <c r="AB743" s="1"/>
      <c r="AC743" s="1"/>
      <c r="AD743" s="1"/>
      <c r="AE743" s="1"/>
      <c r="AF743" s="1"/>
      <c r="AG743" s="1"/>
      <c r="AH743" s="1"/>
    </row>
    <row r="744" spans="8:34" ht="15.75" customHeight="1" x14ac:dyDescent="0.25">
      <c r="H744" s="12"/>
      <c r="N744" s="1"/>
      <c r="AA744" s="1"/>
      <c r="AB744" s="1"/>
      <c r="AC744" s="1"/>
      <c r="AD744" s="1"/>
      <c r="AE744" s="1"/>
      <c r="AF744" s="1"/>
      <c r="AG744" s="1"/>
      <c r="AH744" s="1"/>
    </row>
    <row r="745" spans="8:34" ht="15.75" customHeight="1" x14ac:dyDescent="0.25">
      <c r="H745" s="12"/>
      <c r="N745" s="1"/>
      <c r="AA745" s="1"/>
      <c r="AB745" s="1"/>
      <c r="AC745" s="1"/>
      <c r="AD745" s="1"/>
      <c r="AE745" s="1"/>
      <c r="AF745" s="1"/>
      <c r="AG745" s="1"/>
      <c r="AH745" s="1"/>
    </row>
    <row r="746" spans="8:34" ht="15.75" customHeight="1" x14ac:dyDescent="0.25">
      <c r="H746" s="12"/>
      <c r="N746" s="1"/>
      <c r="AA746" s="1"/>
      <c r="AB746" s="1"/>
      <c r="AC746" s="1"/>
      <c r="AD746" s="1"/>
      <c r="AE746" s="1"/>
      <c r="AF746" s="1"/>
      <c r="AG746" s="1"/>
      <c r="AH746" s="1"/>
    </row>
    <row r="747" spans="8:34" ht="15.75" customHeight="1" x14ac:dyDescent="0.25">
      <c r="H747" s="12"/>
      <c r="N747" s="1"/>
      <c r="AA747" s="1"/>
      <c r="AB747" s="1"/>
      <c r="AC747" s="1"/>
      <c r="AD747" s="1"/>
      <c r="AE747" s="1"/>
      <c r="AF747" s="1"/>
      <c r="AG747" s="1"/>
      <c r="AH747" s="1"/>
    </row>
    <row r="748" spans="8:34" ht="15.75" customHeight="1" x14ac:dyDescent="0.25">
      <c r="H748" s="12"/>
      <c r="N748" s="1"/>
      <c r="AA748" s="1"/>
      <c r="AB748" s="1"/>
      <c r="AC748" s="1"/>
      <c r="AD748" s="1"/>
      <c r="AE748" s="1"/>
      <c r="AF748" s="1"/>
      <c r="AG748" s="1"/>
      <c r="AH748" s="1"/>
    </row>
    <row r="749" spans="8:34" ht="15.75" customHeight="1" x14ac:dyDescent="0.25">
      <c r="H749" s="12"/>
      <c r="N749" s="1"/>
      <c r="AA749" s="1"/>
      <c r="AB749" s="1"/>
      <c r="AC749" s="1"/>
      <c r="AD749" s="1"/>
      <c r="AE749" s="1"/>
      <c r="AF749" s="1"/>
      <c r="AG749" s="1"/>
      <c r="AH749" s="1"/>
    </row>
    <row r="750" spans="8:34" ht="15.75" customHeight="1" x14ac:dyDescent="0.25">
      <c r="H750" s="12"/>
      <c r="N750" s="1"/>
      <c r="AA750" s="1"/>
      <c r="AB750" s="1"/>
      <c r="AC750" s="1"/>
      <c r="AD750" s="1"/>
      <c r="AE750" s="1"/>
      <c r="AF750" s="1"/>
      <c r="AG750" s="1"/>
      <c r="AH750" s="1"/>
    </row>
    <row r="751" spans="8:34" ht="15.75" customHeight="1" x14ac:dyDescent="0.25">
      <c r="H751" s="12"/>
      <c r="N751" s="1"/>
      <c r="AA751" s="1"/>
      <c r="AB751" s="1"/>
      <c r="AC751" s="1"/>
      <c r="AD751" s="1"/>
      <c r="AE751" s="1"/>
      <c r="AF751" s="1"/>
      <c r="AG751" s="1"/>
      <c r="AH751" s="1"/>
    </row>
    <row r="752" spans="8:34" ht="15.75" customHeight="1" x14ac:dyDescent="0.25">
      <c r="H752" s="12"/>
      <c r="N752" s="1"/>
      <c r="AA752" s="1"/>
      <c r="AB752" s="1"/>
      <c r="AC752" s="1"/>
      <c r="AD752" s="1"/>
      <c r="AE752" s="1"/>
      <c r="AF752" s="1"/>
      <c r="AG752" s="1"/>
      <c r="AH752" s="1"/>
    </row>
    <row r="753" spans="8:34" ht="15.75" customHeight="1" x14ac:dyDescent="0.25">
      <c r="H753" s="12"/>
      <c r="N753" s="1"/>
      <c r="AA753" s="1"/>
      <c r="AB753" s="1"/>
      <c r="AC753" s="1"/>
      <c r="AD753" s="1"/>
      <c r="AE753" s="1"/>
      <c r="AF753" s="1"/>
      <c r="AG753" s="1"/>
      <c r="AH753" s="1"/>
    </row>
    <row r="754" spans="8:34" ht="15.75" customHeight="1" x14ac:dyDescent="0.25">
      <c r="H754" s="12"/>
      <c r="N754" s="1"/>
      <c r="AA754" s="1"/>
      <c r="AB754" s="1"/>
      <c r="AC754" s="1"/>
      <c r="AD754" s="1"/>
      <c r="AE754" s="1"/>
      <c r="AF754" s="1"/>
      <c r="AG754" s="1"/>
      <c r="AH754" s="1"/>
    </row>
    <row r="755" spans="8:34" ht="15.75" customHeight="1" x14ac:dyDescent="0.25">
      <c r="H755" s="12"/>
      <c r="N755" s="1"/>
      <c r="AA755" s="1"/>
      <c r="AB755" s="1"/>
      <c r="AC755" s="1"/>
      <c r="AD755" s="1"/>
      <c r="AE755" s="1"/>
      <c r="AF755" s="1"/>
      <c r="AG755" s="1"/>
      <c r="AH755" s="1"/>
    </row>
    <row r="756" spans="8:34" ht="15.75" customHeight="1" x14ac:dyDescent="0.25">
      <c r="H756" s="12"/>
      <c r="N756" s="1"/>
      <c r="AA756" s="1"/>
      <c r="AB756" s="1"/>
      <c r="AC756" s="1"/>
      <c r="AD756" s="1"/>
      <c r="AE756" s="1"/>
      <c r="AF756" s="1"/>
      <c r="AG756" s="1"/>
      <c r="AH756" s="1"/>
    </row>
    <row r="757" spans="8:34" ht="15.75" customHeight="1" x14ac:dyDescent="0.25">
      <c r="H757" s="12"/>
      <c r="N757" s="1"/>
      <c r="AA757" s="1"/>
      <c r="AB757" s="1"/>
      <c r="AC757" s="1"/>
      <c r="AD757" s="1"/>
      <c r="AE757" s="1"/>
      <c r="AF757" s="1"/>
      <c r="AG757" s="1"/>
      <c r="AH757" s="1"/>
    </row>
    <row r="758" spans="8:34" ht="15.75" customHeight="1" x14ac:dyDescent="0.25">
      <c r="H758" s="12"/>
      <c r="N758" s="1"/>
      <c r="AA758" s="1"/>
      <c r="AB758" s="1"/>
      <c r="AC758" s="1"/>
      <c r="AD758" s="1"/>
      <c r="AE758" s="1"/>
      <c r="AF758" s="1"/>
      <c r="AG758" s="1"/>
      <c r="AH758" s="1"/>
    </row>
    <row r="759" spans="8:34" ht="15.75" customHeight="1" x14ac:dyDescent="0.25">
      <c r="H759" s="12"/>
      <c r="N759" s="1"/>
      <c r="AA759" s="1"/>
      <c r="AB759" s="1"/>
      <c r="AC759" s="1"/>
      <c r="AD759" s="1"/>
      <c r="AE759" s="1"/>
      <c r="AF759" s="1"/>
      <c r="AG759" s="1"/>
      <c r="AH759" s="1"/>
    </row>
    <row r="760" spans="8:34" ht="15.75" customHeight="1" x14ac:dyDescent="0.25">
      <c r="H760" s="12"/>
      <c r="N760" s="1"/>
      <c r="AA760" s="1"/>
      <c r="AB760" s="1"/>
      <c r="AC760" s="1"/>
      <c r="AD760" s="1"/>
      <c r="AE760" s="1"/>
      <c r="AF760" s="1"/>
      <c r="AG760" s="1"/>
      <c r="AH760" s="1"/>
    </row>
    <row r="761" spans="8:34" ht="15.75" customHeight="1" x14ac:dyDescent="0.25">
      <c r="H761" s="12"/>
      <c r="N761" s="1"/>
      <c r="AA761" s="1"/>
      <c r="AB761" s="1"/>
      <c r="AC761" s="1"/>
      <c r="AD761" s="1"/>
      <c r="AE761" s="1"/>
      <c r="AF761" s="1"/>
      <c r="AG761" s="1"/>
      <c r="AH761" s="1"/>
    </row>
    <row r="762" spans="8:34" ht="15.75" customHeight="1" x14ac:dyDescent="0.25">
      <c r="H762" s="12"/>
      <c r="N762" s="1"/>
      <c r="AA762" s="1"/>
      <c r="AB762" s="1"/>
      <c r="AC762" s="1"/>
      <c r="AD762" s="1"/>
      <c r="AE762" s="1"/>
      <c r="AF762" s="1"/>
      <c r="AG762" s="1"/>
      <c r="AH762" s="1"/>
    </row>
    <row r="763" spans="8:34" ht="15.75" customHeight="1" x14ac:dyDescent="0.25">
      <c r="H763" s="12"/>
      <c r="N763" s="1"/>
      <c r="AA763" s="1"/>
      <c r="AB763" s="1"/>
      <c r="AC763" s="1"/>
      <c r="AD763" s="1"/>
      <c r="AE763" s="1"/>
      <c r="AF763" s="1"/>
      <c r="AG763" s="1"/>
      <c r="AH763" s="1"/>
    </row>
    <row r="764" spans="8:34" ht="15.75" customHeight="1" x14ac:dyDescent="0.25">
      <c r="H764" s="12"/>
      <c r="N764" s="1"/>
      <c r="AA764" s="1"/>
      <c r="AB764" s="1"/>
      <c r="AC764" s="1"/>
      <c r="AD764" s="1"/>
      <c r="AE764" s="1"/>
      <c r="AF764" s="1"/>
      <c r="AG764" s="1"/>
      <c r="AH764" s="1"/>
    </row>
    <row r="765" spans="8:34" ht="15.75" customHeight="1" x14ac:dyDescent="0.25">
      <c r="H765" s="12"/>
      <c r="N765" s="1"/>
      <c r="AA765" s="1"/>
      <c r="AB765" s="1"/>
      <c r="AC765" s="1"/>
      <c r="AD765" s="1"/>
      <c r="AE765" s="1"/>
      <c r="AF765" s="1"/>
      <c r="AG765" s="1"/>
      <c r="AH765" s="1"/>
    </row>
    <row r="766" spans="8:34" ht="15.75" customHeight="1" x14ac:dyDescent="0.25">
      <c r="H766" s="12"/>
      <c r="N766" s="1"/>
      <c r="AA766" s="1"/>
      <c r="AB766" s="1"/>
      <c r="AC766" s="1"/>
      <c r="AD766" s="1"/>
      <c r="AE766" s="1"/>
      <c r="AF766" s="1"/>
      <c r="AG766" s="1"/>
      <c r="AH766" s="1"/>
    </row>
    <row r="767" spans="8:34" ht="15.75" customHeight="1" x14ac:dyDescent="0.25">
      <c r="H767" s="12"/>
      <c r="N767" s="1"/>
      <c r="AA767" s="1"/>
      <c r="AB767" s="1"/>
      <c r="AC767" s="1"/>
      <c r="AD767" s="1"/>
      <c r="AE767" s="1"/>
      <c r="AF767" s="1"/>
      <c r="AG767" s="1"/>
      <c r="AH767" s="1"/>
    </row>
    <row r="768" spans="8:34" ht="15.75" customHeight="1" x14ac:dyDescent="0.25">
      <c r="H768" s="12"/>
      <c r="N768" s="1"/>
      <c r="AA768" s="1"/>
      <c r="AB768" s="1"/>
      <c r="AC768" s="1"/>
      <c r="AD768" s="1"/>
      <c r="AE768" s="1"/>
      <c r="AF768" s="1"/>
      <c r="AG768" s="1"/>
      <c r="AH768" s="1"/>
    </row>
    <row r="769" spans="8:34" ht="15.75" customHeight="1" x14ac:dyDescent="0.25">
      <c r="H769" s="12"/>
      <c r="N769" s="1"/>
      <c r="AA769" s="1"/>
      <c r="AB769" s="1"/>
      <c r="AC769" s="1"/>
      <c r="AD769" s="1"/>
      <c r="AE769" s="1"/>
      <c r="AF769" s="1"/>
      <c r="AG769" s="1"/>
      <c r="AH769" s="1"/>
    </row>
    <row r="770" spans="8:34" ht="15.75" customHeight="1" x14ac:dyDescent="0.25">
      <c r="H770" s="12"/>
      <c r="N770" s="1"/>
      <c r="AA770" s="1"/>
      <c r="AB770" s="1"/>
      <c r="AC770" s="1"/>
      <c r="AD770" s="1"/>
      <c r="AE770" s="1"/>
      <c r="AF770" s="1"/>
      <c r="AG770" s="1"/>
      <c r="AH770" s="1"/>
    </row>
    <row r="771" spans="8:34" ht="15.75" customHeight="1" x14ac:dyDescent="0.25">
      <c r="H771" s="12"/>
      <c r="N771" s="1"/>
      <c r="AA771" s="1"/>
      <c r="AB771" s="1"/>
      <c r="AC771" s="1"/>
      <c r="AD771" s="1"/>
      <c r="AE771" s="1"/>
      <c r="AF771" s="1"/>
      <c r="AG771" s="1"/>
      <c r="AH771" s="1"/>
    </row>
    <row r="772" spans="8:34" ht="15.75" customHeight="1" x14ac:dyDescent="0.25">
      <c r="H772" s="12"/>
      <c r="N772" s="1"/>
      <c r="AA772" s="1"/>
      <c r="AB772" s="1"/>
      <c r="AC772" s="1"/>
      <c r="AD772" s="1"/>
      <c r="AE772" s="1"/>
      <c r="AF772" s="1"/>
      <c r="AG772" s="1"/>
      <c r="AH772" s="1"/>
    </row>
    <row r="773" spans="8:34" ht="15.75" customHeight="1" x14ac:dyDescent="0.25">
      <c r="H773" s="12"/>
      <c r="N773" s="1"/>
      <c r="AA773" s="1"/>
      <c r="AB773" s="1"/>
      <c r="AC773" s="1"/>
      <c r="AD773" s="1"/>
      <c r="AE773" s="1"/>
      <c r="AF773" s="1"/>
      <c r="AG773" s="1"/>
      <c r="AH773" s="1"/>
    </row>
    <row r="774" spans="8:34" ht="15.75" customHeight="1" x14ac:dyDescent="0.25">
      <c r="H774" s="12"/>
      <c r="N774" s="1"/>
      <c r="AA774" s="1"/>
      <c r="AB774" s="1"/>
      <c r="AC774" s="1"/>
      <c r="AD774" s="1"/>
      <c r="AE774" s="1"/>
      <c r="AF774" s="1"/>
      <c r="AG774" s="1"/>
      <c r="AH774" s="1"/>
    </row>
    <row r="775" spans="8:34" ht="15.75" customHeight="1" x14ac:dyDescent="0.25">
      <c r="H775" s="12"/>
      <c r="N775" s="1"/>
      <c r="AA775" s="1"/>
      <c r="AB775" s="1"/>
      <c r="AC775" s="1"/>
      <c r="AD775" s="1"/>
      <c r="AE775" s="1"/>
      <c r="AF775" s="1"/>
      <c r="AG775" s="1"/>
      <c r="AH775" s="1"/>
    </row>
    <row r="776" spans="8:34" ht="15.75" customHeight="1" x14ac:dyDescent="0.25">
      <c r="H776" s="12"/>
      <c r="N776" s="1"/>
      <c r="AA776" s="1"/>
      <c r="AB776" s="1"/>
      <c r="AC776" s="1"/>
      <c r="AD776" s="1"/>
      <c r="AE776" s="1"/>
      <c r="AF776" s="1"/>
      <c r="AG776" s="1"/>
      <c r="AH776" s="1"/>
    </row>
    <row r="777" spans="8:34" ht="15.75" customHeight="1" x14ac:dyDescent="0.25">
      <c r="H777" s="12"/>
      <c r="N777" s="1"/>
      <c r="AA777" s="1"/>
      <c r="AB777" s="1"/>
      <c r="AC777" s="1"/>
      <c r="AD777" s="1"/>
      <c r="AE777" s="1"/>
      <c r="AF777" s="1"/>
      <c r="AG777" s="1"/>
      <c r="AH777" s="1"/>
    </row>
    <row r="778" spans="8:34" ht="15.75" customHeight="1" x14ac:dyDescent="0.25">
      <c r="H778" s="12"/>
      <c r="N778" s="1"/>
      <c r="AA778" s="1"/>
      <c r="AB778" s="1"/>
      <c r="AC778" s="1"/>
      <c r="AD778" s="1"/>
      <c r="AE778" s="1"/>
      <c r="AF778" s="1"/>
      <c r="AG778" s="1"/>
      <c r="AH778" s="1"/>
    </row>
    <row r="779" spans="8:34" ht="15.75" customHeight="1" x14ac:dyDescent="0.25">
      <c r="H779" s="12"/>
      <c r="N779" s="1"/>
      <c r="AA779" s="1"/>
      <c r="AB779" s="1"/>
      <c r="AC779" s="1"/>
      <c r="AD779" s="1"/>
      <c r="AE779" s="1"/>
      <c r="AF779" s="1"/>
      <c r="AG779" s="1"/>
      <c r="AH779" s="1"/>
    </row>
    <row r="780" spans="8:34" ht="15.75" customHeight="1" x14ac:dyDescent="0.25">
      <c r="H780" s="12"/>
      <c r="N780" s="1"/>
      <c r="AA780" s="1"/>
      <c r="AB780" s="1"/>
      <c r="AC780" s="1"/>
      <c r="AD780" s="1"/>
      <c r="AE780" s="1"/>
      <c r="AF780" s="1"/>
      <c r="AG780" s="1"/>
      <c r="AH780" s="1"/>
    </row>
    <row r="781" spans="8:34" ht="15.75" customHeight="1" x14ac:dyDescent="0.25">
      <c r="H781" s="12"/>
      <c r="N781" s="1"/>
      <c r="AA781" s="1"/>
      <c r="AB781" s="1"/>
      <c r="AC781" s="1"/>
      <c r="AD781" s="1"/>
      <c r="AE781" s="1"/>
      <c r="AF781" s="1"/>
      <c r="AG781" s="1"/>
      <c r="AH781" s="1"/>
    </row>
    <row r="782" spans="8:34" ht="15.75" customHeight="1" x14ac:dyDescent="0.25">
      <c r="H782" s="12"/>
      <c r="N782" s="1"/>
      <c r="AA782" s="1"/>
      <c r="AB782" s="1"/>
      <c r="AC782" s="1"/>
      <c r="AD782" s="1"/>
      <c r="AE782" s="1"/>
      <c r="AF782" s="1"/>
      <c r="AG782" s="1"/>
      <c r="AH782" s="1"/>
    </row>
    <row r="783" spans="8:34" ht="15.75" customHeight="1" x14ac:dyDescent="0.25">
      <c r="H783" s="12"/>
      <c r="N783" s="1"/>
      <c r="AA783" s="1"/>
      <c r="AB783" s="1"/>
      <c r="AC783" s="1"/>
      <c r="AD783" s="1"/>
      <c r="AE783" s="1"/>
      <c r="AF783" s="1"/>
      <c r="AG783" s="1"/>
      <c r="AH783" s="1"/>
    </row>
    <row r="784" spans="8:34" ht="15.75" customHeight="1" x14ac:dyDescent="0.25">
      <c r="H784" s="12"/>
      <c r="N784" s="1"/>
      <c r="AA784" s="1"/>
      <c r="AB784" s="1"/>
      <c r="AC784" s="1"/>
      <c r="AD784" s="1"/>
      <c r="AE784" s="1"/>
      <c r="AF784" s="1"/>
      <c r="AG784" s="1"/>
      <c r="AH784" s="1"/>
    </row>
    <row r="785" spans="8:34" ht="15.75" customHeight="1" x14ac:dyDescent="0.25">
      <c r="H785" s="12"/>
      <c r="N785" s="1"/>
      <c r="AA785" s="1"/>
      <c r="AB785" s="1"/>
      <c r="AC785" s="1"/>
      <c r="AD785" s="1"/>
      <c r="AE785" s="1"/>
      <c r="AF785" s="1"/>
      <c r="AG785" s="1"/>
      <c r="AH785" s="1"/>
    </row>
    <row r="786" spans="8:34" ht="15.75" customHeight="1" x14ac:dyDescent="0.25">
      <c r="H786" s="12"/>
      <c r="N786" s="1"/>
      <c r="AA786" s="1"/>
      <c r="AB786" s="1"/>
      <c r="AC786" s="1"/>
      <c r="AD786" s="1"/>
      <c r="AE786" s="1"/>
      <c r="AF786" s="1"/>
      <c r="AG786" s="1"/>
      <c r="AH786" s="1"/>
    </row>
    <row r="787" spans="8:34" ht="15.75" customHeight="1" x14ac:dyDescent="0.25">
      <c r="H787" s="12"/>
      <c r="N787" s="1"/>
      <c r="AA787" s="1"/>
      <c r="AB787" s="1"/>
      <c r="AC787" s="1"/>
      <c r="AD787" s="1"/>
      <c r="AE787" s="1"/>
      <c r="AF787" s="1"/>
      <c r="AG787" s="1"/>
      <c r="AH787" s="1"/>
    </row>
    <row r="788" spans="8:34" ht="15.75" customHeight="1" x14ac:dyDescent="0.25">
      <c r="H788" s="12"/>
      <c r="N788" s="1"/>
      <c r="AA788" s="1"/>
      <c r="AB788" s="1"/>
      <c r="AC788" s="1"/>
      <c r="AD788" s="1"/>
      <c r="AE788" s="1"/>
      <c r="AF788" s="1"/>
      <c r="AG788" s="1"/>
      <c r="AH788" s="1"/>
    </row>
    <row r="789" spans="8:34" ht="15.75" customHeight="1" x14ac:dyDescent="0.25">
      <c r="H789" s="12"/>
      <c r="N789" s="1"/>
      <c r="AA789" s="1"/>
      <c r="AB789" s="1"/>
      <c r="AC789" s="1"/>
      <c r="AD789" s="1"/>
      <c r="AE789" s="1"/>
      <c r="AF789" s="1"/>
      <c r="AG789" s="1"/>
      <c r="AH789" s="1"/>
    </row>
    <row r="790" spans="8:34" ht="15.75" customHeight="1" x14ac:dyDescent="0.25">
      <c r="H790" s="12"/>
      <c r="N790" s="1"/>
      <c r="AA790" s="1"/>
      <c r="AB790" s="1"/>
      <c r="AC790" s="1"/>
      <c r="AD790" s="1"/>
      <c r="AE790" s="1"/>
      <c r="AF790" s="1"/>
      <c r="AG790" s="1"/>
      <c r="AH790" s="1"/>
    </row>
    <row r="791" spans="8:34" ht="15.75" customHeight="1" x14ac:dyDescent="0.25">
      <c r="H791" s="12"/>
      <c r="N791" s="1"/>
      <c r="AA791" s="1"/>
      <c r="AB791" s="1"/>
      <c r="AC791" s="1"/>
      <c r="AD791" s="1"/>
      <c r="AE791" s="1"/>
      <c r="AF791" s="1"/>
      <c r="AG791" s="1"/>
      <c r="AH791" s="1"/>
    </row>
    <row r="792" spans="8:34" ht="15.75" customHeight="1" x14ac:dyDescent="0.25">
      <c r="H792" s="12"/>
      <c r="N792" s="1"/>
      <c r="AA792" s="1"/>
      <c r="AB792" s="1"/>
      <c r="AC792" s="1"/>
      <c r="AD792" s="1"/>
      <c r="AE792" s="1"/>
      <c r="AF792" s="1"/>
      <c r="AG792" s="1"/>
      <c r="AH792" s="1"/>
    </row>
    <row r="793" spans="8:34" ht="15.75" customHeight="1" x14ac:dyDescent="0.25">
      <c r="H793" s="12"/>
      <c r="N793" s="1"/>
      <c r="AA793" s="1"/>
      <c r="AB793" s="1"/>
      <c r="AC793" s="1"/>
      <c r="AD793" s="1"/>
      <c r="AE793" s="1"/>
      <c r="AF793" s="1"/>
      <c r="AG793" s="1"/>
      <c r="AH793" s="1"/>
    </row>
    <row r="794" spans="8:34" ht="15.75" customHeight="1" x14ac:dyDescent="0.25">
      <c r="H794" s="12"/>
      <c r="N794" s="1"/>
      <c r="AA794" s="1"/>
      <c r="AB794" s="1"/>
      <c r="AC794" s="1"/>
      <c r="AD794" s="1"/>
      <c r="AE794" s="1"/>
      <c r="AF794" s="1"/>
      <c r="AG794" s="1"/>
      <c r="AH794" s="1"/>
    </row>
    <row r="795" spans="8:34" ht="15.75" customHeight="1" x14ac:dyDescent="0.25">
      <c r="H795" s="12"/>
      <c r="N795" s="1"/>
      <c r="AA795" s="1"/>
      <c r="AB795" s="1"/>
      <c r="AC795" s="1"/>
      <c r="AD795" s="1"/>
      <c r="AE795" s="1"/>
      <c r="AF795" s="1"/>
      <c r="AG795" s="1"/>
      <c r="AH795" s="1"/>
    </row>
    <row r="796" spans="8:34" ht="15.75" customHeight="1" x14ac:dyDescent="0.25">
      <c r="H796" s="12"/>
      <c r="N796" s="1"/>
      <c r="AA796" s="1"/>
      <c r="AB796" s="1"/>
      <c r="AC796" s="1"/>
      <c r="AD796" s="1"/>
      <c r="AE796" s="1"/>
      <c r="AF796" s="1"/>
      <c r="AG796" s="1"/>
      <c r="AH796" s="1"/>
    </row>
    <row r="797" spans="8:34" ht="15.75" customHeight="1" x14ac:dyDescent="0.25">
      <c r="H797" s="12"/>
      <c r="N797" s="1"/>
      <c r="AA797" s="1"/>
      <c r="AB797" s="1"/>
      <c r="AC797" s="1"/>
      <c r="AD797" s="1"/>
      <c r="AE797" s="1"/>
      <c r="AF797" s="1"/>
      <c r="AG797" s="1"/>
      <c r="AH797" s="1"/>
    </row>
    <row r="798" spans="8:34" ht="15.75" customHeight="1" x14ac:dyDescent="0.25">
      <c r="H798" s="12"/>
      <c r="N798" s="1"/>
      <c r="AA798" s="1"/>
      <c r="AB798" s="1"/>
      <c r="AC798" s="1"/>
      <c r="AD798" s="1"/>
      <c r="AE798" s="1"/>
      <c r="AF798" s="1"/>
      <c r="AG798" s="1"/>
      <c r="AH798" s="1"/>
    </row>
    <row r="799" spans="8:34" ht="15.75" customHeight="1" x14ac:dyDescent="0.25">
      <c r="H799" s="12"/>
      <c r="N799" s="1"/>
      <c r="AA799" s="1"/>
      <c r="AB799" s="1"/>
      <c r="AC799" s="1"/>
      <c r="AD799" s="1"/>
      <c r="AE799" s="1"/>
      <c r="AF799" s="1"/>
      <c r="AG799" s="1"/>
      <c r="AH799" s="1"/>
    </row>
    <row r="800" spans="8:34" ht="15.75" customHeight="1" x14ac:dyDescent="0.25">
      <c r="H800" s="12"/>
      <c r="N800" s="1"/>
      <c r="AA800" s="1"/>
      <c r="AB800" s="1"/>
      <c r="AC800" s="1"/>
      <c r="AD800" s="1"/>
      <c r="AE800" s="1"/>
      <c r="AF800" s="1"/>
      <c r="AG800" s="1"/>
      <c r="AH800" s="1"/>
    </row>
    <row r="801" spans="8:34" ht="15.75" customHeight="1" x14ac:dyDescent="0.25">
      <c r="H801" s="12"/>
      <c r="N801" s="1"/>
      <c r="AA801" s="1"/>
      <c r="AB801" s="1"/>
      <c r="AC801" s="1"/>
      <c r="AD801" s="1"/>
      <c r="AE801" s="1"/>
      <c r="AF801" s="1"/>
      <c r="AG801" s="1"/>
      <c r="AH801" s="1"/>
    </row>
    <row r="802" spans="8:34" ht="15.75" customHeight="1" x14ac:dyDescent="0.25">
      <c r="H802" s="12"/>
      <c r="N802" s="1"/>
      <c r="AA802" s="1"/>
      <c r="AB802" s="1"/>
      <c r="AC802" s="1"/>
      <c r="AD802" s="1"/>
      <c r="AE802" s="1"/>
      <c r="AF802" s="1"/>
      <c r="AG802" s="1"/>
      <c r="AH802" s="1"/>
    </row>
    <row r="803" spans="8:34" ht="15.75" customHeight="1" x14ac:dyDescent="0.25">
      <c r="H803" s="12"/>
      <c r="N803" s="1"/>
      <c r="AA803" s="1"/>
      <c r="AB803" s="1"/>
      <c r="AC803" s="1"/>
      <c r="AD803" s="1"/>
      <c r="AE803" s="1"/>
      <c r="AF803" s="1"/>
      <c r="AG803" s="1"/>
      <c r="AH803" s="1"/>
    </row>
    <row r="804" spans="8:34" ht="15.75" customHeight="1" x14ac:dyDescent="0.25">
      <c r="H804" s="12"/>
      <c r="N804" s="1"/>
      <c r="AA804" s="1"/>
      <c r="AB804" s="1"/>
      <c r="AC804" s="1"/>
      <c r="AD804" s="1"/>
      <c r="AE804" s="1"/>
      <c r="AF804" s="1"/>
      <c r="AG804" s="1"/>
      <c r="AH804" s="1"/>
    </row>
    <row r="805" spans="8:34" ht="15.75" customHeight="1" x14ac:dyDescent="0.25">
      <c r="H805" s="12"/>
      <c r="N805" s="1"/>
      <c r="AA805" s="1"/>
      <c r="AB805" s="1"/>
      <c r="AC805" s="1"/>
      <c r="AD805" s="1"/>
      <c r="AE805" s="1"/>
      <c r="AF805" s="1"/>
      <c r="AG805" s="1"/>
      <c r="AH805" s="1"/>
    </row>
    <row r="806" spans="8:34" ht="15.75" customHeight="1" x14ac:dyDescent="0.25">
      <c r="H806" s="12"/>
      <c r="N806" s="1"/>
      <c r="AA806" s="1"/>
      <c r="AB806" s="1"/>
      <c r="AC806" s="1"/>
      <c r="AD806" s="1"/>
      <c r="AE806" s="1"/>
      <c r="AF806" s="1"/>
      <c r="AG806" s="1"/>
      <c r="AH806" s="1"/>
    </row>
    <row r="807" spans="8:34" ht="15.75" customHeight="1" x14ac:dyDescent="0.25">
      <c r="H807" s="12"/>
      <c r="N807" s="1"/>
      <c r="AA807" s="1"/>
      <c r="AB807" s="1"/>
      <c r="AC807" s="1"/>
      <c r="AD807" s="1"/>
      <c r="AE807" s="1"/>
      <c r="AF807" s="1"/>
      <c r="AG807" s="1"/>
      <c r="AH807" s="1"/>
    </row>
    <row r="808" spans="8:34" ht="15.75" customHeight="1" x14ac:dyDescent="0.25">
      <c r="H808" s="12"/>
      <c r="N808" s="1"/>
      <c r="AA808" s="1"/>
      <c r="AB808" s="1"/>
      <c r="AC808" s="1"/>
      <c r="AD808" s="1"/>
      <c r="AE808" s="1"/>
      <c r="AF808" s="1"/>
      <c r="AG808" s="1"/>
      <c r="AH808" s="1"/>
    </row>
    <row r="809" spans="8:34" ht="15.75" customHeight="1" x14ac:dyDescent="0.25">
      <c r="H809" s="12"/>
      <c r="N809" s="1"/>
      <c r="AA809" s="1"/>
      <c r="AB809" s="1"/>
      <c r="AC809" s="1"/>
      <c r="AD809" s="1"/>
      <c r="AE809" s="1"/>
      <c r="AF809" s="1"/>
      <c r="AG809" s="1"/>
      <c r="AH809" s="1"/>
    </row>
    <row r="810" spans="8:34" ht="15.75" customHeight="1" x14ac:dyDescent="0.25">
      <c r="H810" s="12"/>
      <c r="N810" s="1"/>
      <c r="AA810" s="1"/>
      <c r="AB810" s="1"/>
      <c r="AC810" s="1"/>
      <c r="AD810" s="1"/>
      <c r="AE810" s="1"/>
      <c r="AF810" s="1"/>
      <c r="AG810" s="1"/>
      <c r="AH810" s="1"/>
    </row>
    <row r="811" spans="8:34" ht="15.75" customHeight="1" x14ac:dyDescent="0.25">
      <c r="H811" s="12"/>
      <c r="N811" s="1"/>
      <c r="AA811" s="1"/>
      <c r="AB811" s="1"/>
      <c r="AC811" s="1"/>
      <c r="AD811" s="1"/>
      <c r="AE811" s="1"/>
      <c r="AF811" s="1"/>
      <c r="AG811" s="1"/>
      <c r="AH811" s="1"/>
    </row>
    <row r="812" spans="8:34" ht="15.75" customHeight="1" x14ac:dyDescent="0.25">
      <c r="H812" s="12"/>
      <c r="N812" s="1"/>
      <c r="AA812" s="1"/>
      <c r="AB812" s="1"/>
      <c r="AC812" s="1"/>
      <c r="AD812" s="1"/>
      <c r="AE812" s="1"/>
      <c r="AF812" s="1"/>
      <c r="AG812" s="1"/>
      <c r="AH812" s="1"/>
    </row>
    <row r="813" spans="8:34" ht="15.75" customHeight="1" x14ac:dyDescent="0.25">
      <c r="H813" s="12"/>
      <c r="N813" s="1"/>
      <c r="AA813" s="1"/>
      <c r="AB813" s="1"/>
      <c r="AC813" s="1"/>
      <c r="AD813" s="1"/>
      <c r="AE813" s="1"/>
      <c r="AF813" s="1"/>
      <c r="AG813" s="1"/>
      <c r="AH813" s="1"/>
    </row>
    <row r="814" spans="8:34" ht="15.75" customHeight="1" x14ac:dyDescent="0.25">
      <c r="H814" s="12"/>
      <c r="N814" s="1"/>
      <c r="AA814" s="1"/>
      <c r="AB814" s="1"/>
      <c r="AC814" s="1"/>
      <c r="AD814" s="1"/>
      <c r="AE814" s="1"/>
      <c r="AF814" s="1"/>
      <c r="AG814" s="1"/>
      <c r="AH814" s="1"/>
    </row>
    <row r="815" spans="8:34" ht="15.75" customHeight="1" x14ac:dyDescent="0.25">
      <c r="H815" s="12"/>
      <c r="N815" s="1"/>
      <c r="AA815" s="1"/>
      <c r="AB815" s="1"/>
      <c r="AC815" s="1"/>
      <c r="AD815" s="1"/>
      <c r="AE815" s="1"/>
      <c r="AF815" s="1"/>
      <c r="AG815" s="1"/>
      <c r="AH815" s="1"/>
    </row>
    <row r="816" spans="8:34" ht="15.75" customHeight="1" x14ac:dyDescent="0.25">
      <c r="H816" s="12"/>
      <c r="N816" s="1"/>
      <c r="AA816" s="1"/>
      <c r="AB816" s="1"/>
      <c r="AC816" s="1"/>
      <c r="AD816" s="1"/>
      <c r="AE816" s="1"/>
      <c r="AF816" s="1"/>
      <c r="AG816" s="1"/>
      <c r="AH816" s="1"/>
    </row>
    <row r="817" spans="8:34" ht="15.75" customHeight="1" x14ac:dyDescent="0.25">
      <c r="H817" s="12"/>
      <c r="N817" s="1"/>
      <c r="AA817" s="1"/>
      <c r="AB817" s="1"/>
      <c r="AC817" s="1"/>
      <c r="AD817" s="1"/>
      <c r="AE817" s="1"/>
      <c r="AF817" s="1"/>
      <c r="AG817" s="1"/>
      <c r="AH817" s="1"/>
    </row>
    <row r="818" spans="8:34" ht="15.75" customHeight="1" x14ac:dyDescent="0.25">
      <c r="H818" s="12"/>
      <c r="N818" s="1"/>
      <c r="AA818" s="1"/>
      <c r="AB818" s="1"/>
      <c r="AC818" s="1"/>
      <c r="AD818" s="1"/>
      <c r="AE818" s="1"/>
      <c r="AF818" s="1"/>
      <c r="AG818" s="1"/>
      <c r="AH818" s="1"/>
    </row>
    <row r="819" spans="8:34" ht="15.75" customHeight="1" x14ac:dyDescent="0.25">
      <c r="H819" s="12"/>
      <c r="N819" s="1"/>
      <c r="AA819" s="1"/>
      <c r="AB819" s="1"/>
      <c r="AC819" s="1"/>
      <c r="AD819" s="1"/>
      <c r="AE819" s="1"/>
      <c r="AF819" s="1"/>
      <c r="AG819" s="1"/>
      <c r="AH819" s="1"/>
    </row>
    <row r="820" spans="8:34" ht="15.75" customHeight="1" x14ac:dyDescent="0.25">
      <c r="H820" s="12"/>
      <c r="N820" s="1"/>
      <c r="AA820" s="1"/>
      <c r="AB820" s="1"/>
      <c r="AC820" s="1"/>
      <c r="AD820" s="1"/>
      <c r="AE820" s="1"/>
      <c r="AF820" s="1"/>
      <c r="AG820" s="1"/>
      <c r="AH820" s="1"/>
    </row>
    <row r="821" spans="8:34" ht="15.75" customHeight="1" x14ac:dyDescent="0.25">
      <c r="H821" s="12"/>
      <c r="N821" s="1"/>
      <c r="AA821" s="1"/>
      <c r="AB821" s="1"/>
      <c r="AC821" s="1"/>
      <c r="AD821" s="1"/>
      <c r="AE821" s="1"/>
      <c r="AF821" s="1"/>
      <c r="AG821" s="1"/>
      <c r="AH821" s="1"/>
    </row>
    <row r="822" spans="8:34" ht="15.75" customHeight="1" x14ac:dyDescent="0.25">
      <c r="H822" s="12"/>
      <c r="N822" s="1"/>
      <c r="AA822" s="1"/>
      <c r="AB822" s="1"/>
      <c r="AC822" s="1"/>
      <c r="AD822" s="1"/>
      <c r="AE822" s="1"/>
      <c r="AF822" s="1"/>
      <c r="AG822" s="1"/>
      <c r="AH822" s="1"/>
    </row>
    <row r="823" spans="8:34" ht="15.75" customHeight="1" x14ac:dyDescent="0.25">
      <c r="H823" s="12"/>
      <c r="N823" s="1"/>
      <c r="AA823" s="1"/>
      <c r="AB823" s="1"/>
      <c r="AC823" s="1"/>
      <c r="AD823" s="1"/>
      <c r="AE823" s="1"/>
      <c r="AF823" s="1"/>
      <c r="AG823" s="1"/>
      <c r="AH823" s="1"/>
    </row>
    <row r="824" spans="8:34" ht="15.75" customHeight="1" x14ac:dyDescent="0.25">
      <c r="H824" s="12"/>
      <c r="N824" s="1"/>
      <c r="AA824" s="1"/>
      <c r="AB824" s="1"/>
      <c r="AC824" s="1"/>
      <c r="AD824" s="1"/>
      <c r="AE824" s="1"/>
      <c r="AF824" s="1"/>
      <c r="AG824" s="1"/>
      <c r="AH824" s="1"/>
    </row>
    <row r="825" spans="8:34" ht="15.75" customHeight="1" x14ac:dyDescent="0.25">
      <c r="H825" s="12"/>
      <c r="N825" s="1"/>
      <c r="AA825" s="1"/>
      <c r="AB825" s="1"/>
      <c r="AC825" s="1"/>
      <c r="AD825" s="1"/>
      <c r="AE825" s="1"/>
      <c r="AF825" s="1"/>
      <c r="AG825" s="1"/>
      <c r="AH825" s="1"/>
    </row>
    <row r="826" spans="8:34" ht="15.75" customHeight="1" x14ac:dyDescent="0.25">
      <c r="H826" s="12"/>
      <c r="N826" s="1"/>
      <c r="AA826" s="1"/>
      <c r="AB826" s="1"/>
      <c r="AC826" s="1"/>
      <c r="AD826" s="1"/>
      <c r="AE826" s="1"/>
      <c r="AF826" s="1"/>
      <c r="AG826" s="1"/>
      <c r="AH826" s="1"/>
    </row>
    <row r="827" spans="8:34" ht="15.75" customHeight="1" x14ac:dyDescent="0.25">
      <c r="H827" s="12"/>
      <c r="N827" s="1"/>
      <c r="AA827" s="1"/>
      <c r="AB827" s="1"/>
      <c r="AC827" s="1"/>
      <c r="AD827" s="1"/>
      <c r="AE827" s="1"/>
      <c r="AF827" s="1"/>
      <c r="AG827" s="1"/>
      <c r="AH827" s="1"/>
    </row>
    <row r="828" spans="8:34" ht="15.75" customHeight="1" x14ac:dyDescent="0.25">
      <c r="H828" s="12"/>
      <c r="N828" s="1"/>
      <c r="AA828" s="1"/>
      <c r="AB828" s="1"/>
      <c r="AC828" s="1"/>
      <c r="AD828" s="1"/>
      <c r="AE828" s="1"/>
      <c r="AF828" s="1"/>
      <c r="AG828" s="1"/>
      <c r="AH828" s="1"/>
    </row>
    <row r="829" spans="8:34" ht="15.75" customHeight="1" x14ac:dyDescent="0.25">
      <c r="H829" s="12"/>
      <c r="N829" s="1"/>
      <c r="AA829" s="1"/>
      <c r="AB829" s="1"/>
      <c r="AC829" s="1"/>
      <c r="AD829" s="1"/>
      <c r="AE829" s="1"/>
      <c r="AF829" s="1"/>
      <c r="AG829" s="1"/>
      <c r="AH829" s="1"/>
    </row>
    <row r="830" spans="8:34" ht="15.75" customHeight="1" x14ac:dyDescent="0.25">
      <c r="H830" s="12"/>
      <c r="N830" s="1"/>
      <c r="AA830" s="1"/>
      <c r="AB830" s="1"/>
      <c r="AC830" s="1"/>
      <c r="AD830" s="1"/>
      <c r="AE830" s="1"/>
      <c r="AF830" s="1"/>
      <c r="AG830" s="1"/>
      <c r="AH830" s="1"/>
    </row>
    <row r="831" spans="8:34" ht="15.75" customHeight="1" x14ac:dyDescent="0.25">
      <c r="H831" s="12"/>
      <c r="N831" s="1"/>
      <c r="AA831" s="1"/>
      <c r="AB831" s="1"/>
      <c r="AC831" s="1"/>
      <c r="AD831" s="1"/>
      <c r="AE831" s="1"/>
      <c r="AF831" s="1"/>
      <c r="AG831" s="1"/>
      <c r="AH831" s="1"/>
    </row>
    <row r="832" spans="8:34" ht="15.75" customHeight="1" x14ac:dyDescent="0.25">
      <c r="H832" s="12"/>
      <c r="N832" s="1"/>
      <c r="AA832" s="1"/>
      <c r="AB832" s="1"/>
      <c r="AC832" s="1"/>
      <c r="AD832" s="1"/>
      <c r="AE832" s="1"/>
      <c r="AF832" s="1"/>
      <c r="AG832" s="1"/>
      <c r="AH832" s="1"/>
    </row>
    <row r="833" spans="8:34" ht="15.75" customHeight="1" x14ac:dyDescent="0.25">
      <c r="H833" s="12"/>
      <c r="N833" s="1"/>
      <c r="AA833" s="1"/>
      <c r="AB833" s="1"/>
      <c r="AC833" s="1"/>
      <c r="AD833" s="1"/>
      <c r="AE833" s="1"/>
      <c r="AF833" s="1"/>
      <c r="AG833" s="1"/>
      <c r="AH833" s="1"/>
    </row>
    <row r="834" spans="8:34" ht="15.75" customHeight="1" x14ac:dyDescent="0.25">
      <c r="H834" s="12"/>
      <c r="N834" s="1"/>
      <c r="AA834" s="1"/>
      <c r="AB834" s="1"/>
      <c r="AC834" s="1"/>
      <c r="AD834" s="1"/>
      <c r="AE834" s="1"/>
      <c r="AF834" s="1"/>
      <c r="AG834" s="1"/>
      <c r="AH834" s="1"/>
    </row>
    <row r="835" spans="8:34" ht="15.75" customHeight="1" x14ac:dyDescent="0.25">
      <c r="H835" s="12"/>
      <c r="N835" s="1"/>
      <c r="AA835" s="1"/>
      <c r="AB835" s="1"/>
      <c r="AC835" s="1"/>
      <c r="AD835" s="1"/>
      <c r="AE835" s="1"/>
      <c r="AF835" s="1"/>
      <c r="AG835" s="1"/>
      <c r="AH835" s="1"/>
    </row>
    <row r="836" spans="8:34" ht="15.75" customHeight="1" x14ac:dyDescent="0.25">
      <c r="H836" s="12"/>
      <c r="N836" s="1"/>
      <c r="AA836" s="1"/>
      <c r="AB836" s="1"/>
      <c r="AC836" s="1"/>
      <c r="AD836" s="1"/>
      <c r="AE836" s="1"/>
      <c r="AF836" s="1"/>
      <c r="AG836" s="1"/>
      <c r="AH836" s="1"/>
    </row>
    <row r="837" spans="8:34" ht="15.75" customHeight="1" x14ac:dyDescent="0.25">
      <c r="H837" s="12"/>
      <c r="N837" s="1"/>
      <c r="AA837" s="1"/>
      <c r="AB837" s="1"/>
      <c r="AC837" s="1"/>
      <c r="AD837" s="1"/>
      <c r="AE837" s="1"/>
      <c r="AF837" s="1"/>
      <c r="AG837" s="1"/>
      <c r="AH837" s="1"/>
    </row>
    <row r="838" spans="8:34" ht="15.75" customHeight="1" x14ac:dyDescent="0.25">
      <c r="H838" s="12"/>
      <c r="N838" s="1"/>
      <c r="AA838" s="1"/>
      <c r="AB838" s="1"/>
      <c r="AC838" s="1"/>
      <c r="AD838" s="1"/>
      <c r="AE838" s="1"/>
      <c r="AF838" s="1"/>
      <c r="AG838" s="1"/>
      <c r="AH838" s="1"/>
    </row>
    <row r="839" spans="8:34" ht="15.75" customHeight="1" x14ac:dyDescent="0.25">
      <c r="H839" s="12"/>
      <c r="N839" s="1"/>
      <c r="AA839" s="1"/>
      <c r="AB839" s="1"/>
      <c r="AC839" s="1"/>
      <c r="AD839" s="1"/>
      <c r="AE839" s="1"/>
      <c r="AF839" s="1"/>
      <c r="AG839" s="1"/>
      <c r="AH839" s="1"/>
    </row>
    <row r="840" spans="8:34" ht="15.75" customHeight="1" x14ac:dyDescent="0.25">
      <c r="H840" s="12"/>
      <c r="N840" s="1"/>
      <c r="AA840" s="1"/>
      <c r="AB840" s="1"/>
      <c r="AC840" s="1"/>
      <c r="AD840" s="1"/>
      <c r="AE840" s="1"/>
      <c r="AF840" s="1"/>
      <c r="AG840" s="1"/>
      <c r="AH840" s="1"/>
    </row>
    <row r="841" spans="8:34" ht="15.75" customHeight="1" x14ac:dyDescent="0.25">
      <c r="H841" s="12"/>
      <c r="N841" s="1"/>
      <c r="AA841" s="1"/>
      <c r="AB841" s="1"/>
      <c r="AC841" s="1"/>
      <c r="AD841" s="1"/>
      <c r="AE841" s="1"/>
      <c r="AF841" s="1"/>
      <c r="AG841" s="1"/>
      <c r="AH841" s="1"/>
    </row>
    <row r="842" spans="8:34" ht="15.75" customHeight="1" x14ac:dyDescent="0.25">
      <c r="H842" s="12"/>
      <c r="N842" s="1"/>
      <c r="AA842" s="1"/>
      <c r="AB842" s="1"/>
      <c r="AC842" s="1"/>
      <c r="AD842" s="1"/>
      <c r="AE842" s="1"/>
      <c r="AF842" s="1"/>
      <c r="AG842" s="1"/>
      <c r="AH842" s="1"/>
    </row>
    <row r="843" spans="8:34" ht="15.75" customHeight="1" x14ac:dyDescent="0.25">
      <c r="H843" s="12"/>
      <c r="N843" s="1"/>
      <c r="AA843" s="1"/>
      <c r="AB843" s="1"/>
      <c r="AC843" s="1"/>
      <c r="AD843" s="1"/>
      <c r="AE843" s="1"/>
      <c r="AF843" s="1"/>
      <c r="AG843" s="1"/>
      <c r="AH843" s="1"/>
    </row>
    <row r="844" spans="8:34" ht="15.75" customHeight="1" x14ac:dyDescent="0.25">
      <c r="H844" s="12"/>
      <c r="N844" s="1"/>
      <c r="AA844" s="1"/>
      <c r="AB844" s="1"/>
      <c r="AC844" s="1"/>
      <c r="AD844" s="1"/>
      <c r="AE844" s="1"/>
      <c r="AF844" s="1"/>
      <c r="AG844" s="1"/>
      <c r="AH844" s="1"/>
    </row>
    <row r="845" spans="8:34" ht="15.75" customHeight="1" x14ac:dyDescent="0.25">
      <c r="H845" s="12"/>
      <c r="N845" s="1"/>
      <c r="AA845" s="1"/>
      <c r="AB845" s="1"/>
      <c r="AC845" s="1"/>
      <c r="AD845" s="1"/>
      <c r="AE845" s="1"/>
      <c r="AF845" s="1"/>
      <c r="AG845" s="1"/>
      <c r="AH845" s="1"/>
    </row>
    <row r="846" spans="8:34" ht="15.75" customHeight="1" x14ac:dyDescent="0.25">
      <c r="H846" s="12"/>
      <c r="N846" s="1"/>
      <c r="AA846" s="1"/>
      <c r="AB846" s="1"/>
      <c r="AC846" s="1"/>
      <c r="AD846" s="1"/>
      <c r="AE846" s="1"/>
      <c r="AF846" s="1"/>
      <c r="AG846" s="1"/>
      <c r="AH846" s="1"/>
    </row>
    <row r="847" spans="8:34" ht="15.75" customHeight="1" x14ac:dyDescent="0.25">
      <c r="H847" s="12"/>
      <c r="N847" s="1"/>
      <c r="AA847" s="1"/>
      <c r="AB847" s="1"/>
      <c r="AC847" s="1"/>
      <c r="AD847" s="1"/>
      <c r="AE847" s="1"/>
      <c r="AF847" s="1"/>
      <c r="AG847" s="1"/>
      <c r="AH847" s="1"/>
    </row>
    <row r="848" spans="8:34" ht="15.75" customHeight="1" x14ac:dyDescent="0.25">
      <c r="H848" s="12"/>
      <c r="N848" s="1"/>
      <c r="AA848" s="1"/>
      <c r="AB848" s="1"/>
      <c r="AC848" s="1"/>
      <c r="AD848" s="1"/>
      <c r="AE848" s="1"/>
      <c r="AF848" s="1"/>
      <c r="AG848" s="1"/>
      <c r="AH848" s="1"/>
    </row>
    <row r="849" spans="8:34" ht="15.75" customHeight="1" x14ac:dyDescent="0.25">
      <c r="H849" s="12"/>
      <c r="N849" s="1"/>
      <c r="AA849" s="1"/>
      <c r="AB849" s="1"/>
      <c r="AC849" s="1"/>
      <c r="AD849" s="1"/>
      <c r="AE849" s="1"/>
      <c r="AF849" s="1"/>
      <c r="AG849" s="1"/>
      <c r="AH849" s="1"/>
    </row>
    <row r="850" spans="8:34" ht="15.75" customHeight="1" x14ac:dyDescent="0.25">
      <c r="H850" s="12"/>
      <c r="N850" s="1"/>
      <c r="AA850" s="1"/>
      <c r="AB850" s="1"/>
      <c r="AC850" s="1"/>
      <c r="AD850" s="1"/>
      <c r="AE850" s="1"/>
      <c r="AF850" s="1"/>
      <c r="AG850" s="1"/>
      <c r="AH850" s="1"/>
    </row>
    <row r="851" spans="8:34" ht="15.75" customHeight="1" x14ac:dyDescent="0.25">
      <c r="H851" s="12"/>
      <c r="N851" s="1"/>
      <c r="AA851" s="1"/>
      <c r="AB851" s="1"/>
      <c r="AC851" s="1"/>
      <c r="AD851" s="1"/>
      <c r="AE851" s="1"/>
      <c r="AF851" s="1"/>
      <c r="AG851" s="1"/>
      <c r="AH851" s="1"/>
    </row>
    <row r="852" spans="8:34" ht="15.75" customHeight="1" x14ac:dyDescent="0.25">
      <c r="H852" s="12"/>
      <c r="N852" s="1"/>
      <c r="AA852" s="1"/>
      <c r="AB852" s="1"/>
      <c r="AC852" s="1"/>
      <c r="AD852" s="1"/>
      <c r="AE852" s="1"/>
      <c r="AF852" s="1"/>
      <c r="AG852" s="1"/>
      <c r="AH852" s="1"/>
    </row>
    <row r="853" spans="8:34" ht="15.75" customHeight="1" x14ac:dyDescent="0.25">
      <c r="H853" s="12"/>
      <c r="N853" s="1"/>
      <c r="AA853" s="1"/>
      <c r="AB853" s="1"/>
      <c r="AC853" s="1"/>
      <c r="AD853" s="1"/>
      <c r="AE853" s="1"/>
      <c r="AF853" s="1"/>
      <c r="AG853" s="1"/>
      <c r="AH853" s="1"/>
    </row>
    <row r="854" spans="8:34" ht="15.75" customHeight="1" x14ac:dyDescent="0.25">
      <c r="H854" s="12"/>
      <c r="N854" s="1"/>
      <c r="AA854" s="1"/>
      <c r="AB854" s="1"/>
      <c r="AC854" s="1"/>
      <c r="AD854" s="1"/>
      <c r="AE854" s="1"/>
      <c r="AF854" s="1"/>
      <c r="AG854" s="1"/>
      <c r="AH854" s="1"/>
    </row>
    <row r="855" spans="8:34" ht="15.75" customHeight="1" x14ac:dyDescent="0.25">
      <c r="H855" s="12"/>
      <c r="N855" s="1"/>
      <c r="AA855" s="1"/>
      <c r="AB855" s="1"/>
      <c r="AC855" s="1"/>
      <c r="AD855" s="1"/>
      <c r="AE855" s="1"/>
      <c r="AF855" s="1"/>
      <c r="AG855" s="1"/>
      <c r="AH855" s="1"/>
    </row>
    <row r="856" spans="8:34" ht="15.75" customHeight="1" x14ac:dyDescent="0.25">
      <c r="H856" s="12"/>
      <c r="N856" s="1"/>
      <c r="AA856" s="1"/>
      <c r="AB856" s="1"/>
      <c r="AC856" s="1"/>
      <c r="AD856" s="1"/>
      <c r="AE856" s="1"/>
      <c r="AF856" s="1"/>
      <c r="AG856" s="1"/>
      <c r="AH856" s="1"/>
    </row>
    <row r="857" spans="8:34" ht="15.75" customHeight="1" x14ac:dyDescent="0.25">
      <c r="H857" s="12"/>
      <c r="N857" s="1"/>
      <c r="AA857" s="1"/>
      <c r="AB857" s="1"/>
      <c r="AC857" s="1"/>
      <c r="AD857" s="1"/>
      <c r="AE857" s="1"/>
      <c r="AF857" s="1"/>
      <c r="AG857" s="1"/>
      <c r="AH857" s="1"/>
    </row>
    <row r="858" spans="8:34" ht="15.75" customHeight="1" x14ac:dyDescent="0.25">
      <c r="H858" s="12"/>
      <c r="N858" s="1"/>
      <c r="AA858" s="1"/>
      <c r="AB858" s="1"/>
      <c r="AC858" s="1"/>
      <c r="AD858" s="1"/>
      <c r="AE858" s="1"/>
      <c r="AF858" s="1"/>
      <c r="AG858" s="1"/>
      <c r="AH858" s="1"/>
    </row>
    <row r="859" spans="8:34" ht="15.75" customHeight="1" x14ac:dyDescent="0.25">
      <c r="H859" s="12"/>
      <c r="N859" s="1"/>
      <c r="AA859" s="1"/>
      <c r="AB859" s="1"/>
      <c r="AC859" s="1"/>
      <c r="AD859" s="1"/>
      <c r="AE859" s="1"/>
      <c r="AF859" s="1"/>
      <c r="AG859" s="1"/>
      <c r="AH859" s="1"/>
    </row>
    <row r="860" spans="8:34" ht="15.75" customHeight="1" x14ac:dyDescent="0.25">
      <c r="H860" s="12"/>
      <c r="N860" s="1"/>
      <c r="AA860" s="1"/>
      <c r="AB860" s="1"/>
      <c r="AC860" s="1"/>
      <c r="AD860" s="1"/>
      <c r="AE860" s="1"/>
      <c r="AF860" s="1"/>
      <c r="AG860" s="1"/>
      <c r="AH860" s="1"/>
    </row>
    <row r="861" spans="8:34" ht="15.75" customHeight="1" x14ac:dyDescent="0.25">
      <c r="H861" s="12"/>
      <c r="N861" s="1"/>
      <c r="AA861" s="1"/>
      <c r="AB861" s="1"/>
      <c r="AC861" s="1"/>
      <c r="AD861" s="1"/>
      <c r="AE861" s="1"/>
      <c r="AF861" s="1"/>
      <c r="AG861" s="1"/>
      <c r="AH861" s="1"/>
    </row>
    <row r="862" spans="8:34" ht="15.75" customHeight="1" x14ac:dyDescent="0.25">
      <c r="H862" s="12"/>
      <c r="N862" s="1"/>
      <c r="AA862" s="1"/>
      <c r="AB862" s="1"/>
      <c r="AC862" s="1"/>
      <c r="AD862" s="1"/>
      <c r="AE862" s="1"/>
      <c r="AF862" s="1"/>
      <c r="AG862" s="1"/>
      <c r="AH862" s="1"/>
    </row>
    <row r="863" spans="8:34" ht="15.75" customHeight="1" x14ac:dyDescent="0.25">
      <c r="H863" s="12"/>
      <c r="N863" s="1"/>
      <c r="AA863" s="1"/>
      <c r="AB863" s="1"/>
      <c r="AC863" s="1"/>
      <c r="AD863" s="1"/>
      <c r="AE863" s="1"/>
      <c r="AF863" s="1"/>
      <c r="AG863" s="1"/>
      <c r="AH863" s="1"/>
    </row>
    <row r="864" spans="8:34" ht="15.75" customHeight="1" x14ac:dyDescent="0.25">
      <c r="H864" s="12"/>
      <c r="N864" s="1"/>
      <c r="AA864" s="1"/>
      <c r="AB864" s="1"/>
      <c r="AC864" s="1"/>
      <c r="AD864" s="1"/>
      <c r="AE864" s="1"/>
      <c r="AF864" s="1"/>
      <c r="AG864" s="1"/>
      <c r="AH864" s="1"/>
    </row>
    <row r="865" spans="8:34" ht="15.75" customHeight="1" x14ac:dyDescent="0.25">
      <c r="H865" s="12"/>
      <c r="N865" s="1"/>
      <c r="AA865" s="1"/>
      <c r="AB865" s="1"/>
      <c r="AC865" s="1"/>
      <c r="AD865" s="1"/>
      <c r="AE865" s="1"/>
      <c r="AF865" s="1"/>
      <c r="AG865" s="1"/>
      <c r="AH865" s="1"/>
    </row>
    <row r="866" spans="8:34" ht="15.75" customHeight="1" x14ac:dyDescent="0.25">
      <c r="H866" s="12"/>
      <c r="N866" s="1"/>
      <c r="AA866" s="1"/>
      <c r="AB866" s="1"/>
      <c r="AC866" s="1"/>
      <c r="AD866" s="1"/>
      <c r="AE866" s="1"/>
      <c r="AF866" s="1"/>
      <c r="AG866" s="1"/>
      <c r="AH866" s="1"/>
    </row>
    <row r="867" spans="8:34" ht="15.75" customHeight="1" x14ac:dyDescent="0.25">
      <c r="H867" s="12"/>
      <c r="N867" s="1"/>
      <c r="AA867" s="1"/>
      <c r="AB867" s="1"/>
      <c r="AC867" s="1"/>
      <c r="AD867" s="1"/>
      <c r="AE867" s="1"/>
      <c r="AF867" s="1"/>
      <c r="AG867" s="1"/>
      <c r="AH867" s="1"/>
    </row>
    <row r="868" spans="8:34" ht="15.75" customHeight="1" x14ac:dyDescent="0.25">
      <c r="H868" s="12"/>
      <c r="N868" s="1"/>
      <c r="AA868" s="1"/>
      <c r="AB868" s="1"/>
      <c r="AC868" s="1"/>
      <c r="AD868" s="1"/>
      <c r="AE868" s="1"/>
      <c r="AF868" s="1"/>
      <c r="AG868" s="1"/>
      <c r="AH868" s="1"/>
    </row>
    <row r="869" spans="8:34" ht="15.75" customHeight="1" x14ac:dyDescent="0.25">
      <c r="H869" s="12"/>
      <c r="N869" s="1"/>
      <c r="AA869" s="1"/>
      <c r="AB869" s="1"/>
      <c r="AC869" s="1"/>
      <c r="AD869" s="1"/>
      <c r="AE869" s="1"/>
      <c r="AF869" s="1"/>
      <c r="AG869" s="1"/>
      <c r="AH869" s="1"/>
    </row>
    <row r="870" spans="8:34" ht="15.75" customHeight="1" x14ac:dyDescent="0.25">
      <c r="H870" s="12"/>
      <c r="N870" s="1"/>
      <c r="AA870" s="1"/>
      <c r="AB870" s="1"/>
      <c r="AC870" s="1"/>
      <c r="AD870" s="1"/>
      <c r="AE870" s="1"/>
      <c r="AF870" s="1"/>
      <c r="AG870" s="1"/>
      <c r="AH870" s="1"/>
    </row>
    <row r="871" spans="8:34" ht="15.75" customHeight="1" x14ac:dyDescent="0.25">
      <c r="H871" s="12"/>
      <c r="N871" s="1"/>
      <c r="AA871" s="1"/>
      <c r="AB871" s="1"/>
      <c r="AC871" s="1"/>
      <c r="AD871" s="1"/>
      <c r="AE871" s="1"/>
      <c r="AF871" s="1"/>
      <c r="AG871" s="1"/>
      <c r="AH871" s="1"/>
    </row>
    <row r="872" spans="8:34" ht="15.75" customHeight="1" x14ac:dyDescent="0.25">
      <c r="H872" s="12"/>
      <c r="N872" s="1"/>
      <c r="AA872" s="1"/>
      <c r="AB872" s="1"/>
      <c r="AC872" s="1"/>
      <c r="AD872" s="1"/>
      <c r="AE872" s="1"/>
      <c r="AF872" s="1"/>
      <c r="AG872" s="1"/>
      <c r="AH872" s="1"/>
    </row>
    <row r="873" spans="8:34" ht="15.75" customHeight="1" x14ac:dyDescent="0.25">
      <c r="H873" s="12"/>
      <c r="N873" s="1"/>
      <c r="AA873" s="1"/>
      <c r="AB873" s="1"/>
      <c r="AC873" s="1"/>
      <c r="AD873" s="1"/>
      <c r="AE873" s="1"/>
      <c r="AF873" s="1"/>
      <c r="AG873" s="1"/>
      <c r="AH873" s="1"/>
    </row>
    <row r="874" spans="8:34" ht="15.75" customHeight="1" x14ac:dyDescent="0.25">
      <c r="H874" s="12"/>
      <c r="N874" s="1"/>
      <c r="AA874" s="1"/>
      <c r="AB874" s="1"/>
      <c r="AC874" s="1"/>
      <c r="AD874" s="1"/>
      <c r="AE874" s="1"/>
      <c r="AF874" s="1"/>
      <c r="AG874" s="1"/>
      <c r="AH874" s="1"/>
    </row>
    <row r="875" spans="8:34" ht="15.75" customHeight="1" x14ac:dyDescent="0.25">
      <c r="H875" s="12"/>
      <c r="N875" s="1"/>
      <c r="AA875" s="1"/>
      <c r="AB875" s="1"/>
      <c r="AC875" s="1"/>
      <c r="AD875" s="1"/>
      <c r="AE875" s="1"/>
      <c r="AF875" s="1"/>
      <c r="AG875" s="1"/>
      <c r="AH875" s="1"/>
    </row>
    <row r="876" spans="8:34" ht="15.75" customHeight="1" x14ac:dyDescent="0.25">
      <c r="H876" s="12"/>
      <c r="N876" s="1"/>
      <c r="AA876" s="1"/>
      <c r="AB876" s="1"/>
      <c r="AC876" s="1"/>
      <c r="AD876" s="1"/>
      <c r="AE876" s="1"/>
      <c r="AF876" s="1"/>
      <c r="AG876" s="1"/>
      <c r="AH876" s="1"/>
    </row>
    <row r="877" spans="8:34" ht="15.75" customHeight="1" x14ac:dyDescent="0.25">
      <c r="H877" s="12"/>
      <c r="N877" s="1"/>
      <c r="AA877" s="1"/>
      <c r="AB877" s="1"/>
      <c r="AC877" s="1"/>
      <c r="AD877" s="1"/>
      <c r="AE877" s="1"/>
      <c r="AF877" s="1"/>
      <c r="AG877" s="1"/>
      <c r="AH877" s="1"/>
    </row>
    <row r="878" spans="8:34" ht="15.75" customHeight="1" x14ac:dyDescent="0.25">
      <c r="H878" s="12"/>
      <c r="N878" s="1"/>
      <c r="AA878" s="1"/>
      <c r="AB878" s="1"/>
      <c r="AC878" s="1"/>
      <c r="AD878" s="1"/>
      <c r="AE878" s="1"/>
      <c r="AF878" s="1"/>
      <c r="AG878" s="1"/>
      <c r="AH878" s="1"/>
    </row>
    <row r="879" spans="8:34" ht="15.75" customHeight="1" x14ac:dyDescent="0.25">
      <c r="H879" s="12"/>
      <c r="N879" s="1"/>
      <c r="AA879" s="1"/>
      <c r="AB879" s="1"/>
      <c r="AC879" s="1"/>
      <c r="AD879" s="1"/>
      <c r="AE879" s="1"/>
      <c r="AF879" s="1"/>
      <c r="AG879" s="1"/>
      <c r="AH879" s="1"/>
    </row>
    <row r="880" spans="8:34" ht="15.75" customHeight="1" x14ac:dyDescent="0.25">
      <c r="H880" s="12"/>
      <c r="N880" s="1"/>
      <c r="AA880" s="1"/>
      <c r="AB880" s="1"/>
      <c r="AC880" s="1"/>
      <c r="AD880" s="1"/>
      <c r="AE880" s="1"/>
      <c r="AF880" s="1"/>
      <c r="AG880" s="1"/>
      <c r="AH880" s="1"/>
    </row>
    <row r="881" spans="8:34" ht="15.75" customHeight="1" x14ac:dyDescent="0.25">
      <c r="H881" s="12"/>
      <c r="N881" s="1"/>
      <c r="AA881" s="1"/>
      <c r="AB881" s="1"/>
      <c r="AC881" s="1"/>
      <c r="AD881" s="1"/>
      <c r="AE881" s="1"/>
      <c r="AF881" s="1"/>
      <c r="AG881" s="1"/>
      <c r="AH881" s="1"/>
    </row>
    <row r="882" spans="8:34" ht="15.75" customHeight="1" x14ac:dyDescent="0.25">
      <c r="H882" s="12"/>
      <c r="N882" s="1"/>
      <c r="AA882" s="1"/>
      <c r="AB882" s="1"/>
      <c r="AC882" s="1"/>
      <c r="AD882" s="1"/>
      <c r="AE882" s="1"/>
      <c r="AF882" s="1"/>
      <c r="AG882" s="1"/>
      <c r="AH882" s="1"/>
    </row>
    <row r="883" spans="8:34" ht="15.75" customHeight="1" x14ac:dyDescent="0.25">
      <c r="H883" s="12"/>
      <c r="N883" s="1"/>
      <c r="AA883" s="1"/>
      <c r="AB883" s="1"/>
      <c r="AC883" s="1"/>
      <c r="AD883" s="1"/>
      <c r="AE883" s="1"/>
      <c r="AF883" s="1"/>
      <c r="AG883" s="1"/>
      <c r="AH883" s="1"/>
    </row>
    <row r="884" spans="8:34" ht="15.75" customHeight="1" x14ac:dyDescent="0.25">
      <c r="H884" s="12"/>
      <c r="N884" s="1"/>
      <c r="AA884" s="1"/>
      <c r="AB884" s="1"/>
      <c r="AC884" s="1"/>
      <c r="AD884" s="1"/>
      <c r="AE884" s="1"/>
      <c r="AF884" s="1"/>
      <c r="AG884" s="1"/>
      <c r="AH884" s="1"/>
    </row>
    <row r="885" spans="8:34" ht="15.75" customHeight="1" x14ac:dyDescent="0.25">
      <c r="H885" s="12"/>
      <c r="N885" s="1"/>
      <c r="AA885" s="1"/>
      <c r="AB885" s="1"/>
      <c r="AC885" s="1"/>
      <c r="AD885" s="1"/>
      <c r="AE885" s="1"/>
      <c r="AF885" s="1"/>
      <c r="AG885" s="1"/>
      <c r="AH885" s="1"/>
    </row>
    <row r="886" spans="8:34" ht="15.75" customHeight="1" x14ac:dyDescent="0.25">
      <c r="H886" s="12"/>
      <c r="N886" s="1"/>
      <c r="AA886" s="1"/>
      <c r="AB886" s="1"/>
      <c r="AC886" s="1"/>
      <c r="AD886" s="1"/>
      <c r="AE886" s="1"/>
      <c r="AF886" s="1"/>
      <c r="AG886" s="1"/>
      <c r="AH886" s="1"/>
    </row>
    <row r="887" spans="8:34" ht="15.75" customHeight="1" x14ac:dyDescent="0.25">
      <c r="H887" s="12"/>
      <c r="N887" s="1"/>
      <c r="AA887" s="1"/>
      <c r="AB887" s="1"/>
      <c r="AC887" s="1"/>
      <c r="AD887" s="1"/>
      <c r="AE887" s="1"/>
      <c r="AF887" s="1"/>
      <c r="AG887" s="1"/>
      <c r="AH887" s="1"/>
    </row>
    <row r="888" spans="8:34" ht="15.75" customHeight="1" x14ac:dyDescent="0.25">
      <c r="H888" s="12"/>
      <c r="N888" s="1"/>
      <c r="AA888" s="1"/>
      <c r="AB888" s="1"/>
      <c r="AC888" s="1"/>
      <c r="AD888" s="1"/>
      <c r="AE888" s="1"/>
      <c r="AF888" s="1"/>
      <c r="AG888" s="1"/>
      <c r="AH888" s="1"/>
    </row>
    <row r="889" spans="8:34" ht="15.75" customHeight="1" x14ac:dyDescent="0.25">
      <c r="H889" s="12"/>
      <c r="N889" s="1"/>
      <c r="AA889" s="1"/>
      <c r="AB889" s="1"/>
      <c r="AC889" s="1"/>
      <c r="AD889" s="1"/>
      <c r="AE889" s="1"/>
      <c r="AF889" s="1"/>
      <c r="AG889" s="1"/>
      <c r="AH889" s="1"/>
    </row>
    <row r="890" spans="8:34" ht="15.75" customHeight="1" x14ac:dyDescent="0.25">
      <c r="H890" s="12"/>
      <c r="N890" s="1"/>
      <c r="AA890" s="1"/>
      <c r="AB890" s="1"/>
      <c r="AC890" s="1"/>
      <c r="AD890" s="1"/>
      <c r="AE890" s="1"/>
      <c r="AF890" s="1"/>
      <c r="AG890" s="1"/>
      <c r="AH890" s="1"/>
    </row>
    <row r="891" spans="8:34" ht="15.75" customHeight="1" x14ac:dyDescent="0.25">
      <c r="H891" s="12"/>
      <c r="N891" s="1"/>
      <c r="AA891" s="1"/>
      <c r="AB891" s="1"/>
      <c r="AC891" s="1"/>
      <c r="AD891" s="1"/>
      <c r="AE891" s="1"/>
      <c r="AF891" s="1"/>
      <c r="AG891" s="1"/>
      <c r="AH891" s="1"/>
    </row>
    <row r="892" spans="8:34" ht="15.75" customHeight="1" x14ac:dyDescent="0.25">
      <c r="H892" s="12"/>
      <c r="N892" s="1"/>
      <c r="AA892" s="1"/>
      <c r="AB892" s="1"/>
      <c r="AC892" s="1"/>
      <c r="AD892" s="1"/>
      <c r="AE892" s="1"/>
      <c r="AF892" s="1"/>
      <c r="AG892" s="1"/>
      <c r="AH892" s="1"/>
    </row>
    <row r="893" spans="8:34" ht="15.75" customHeight="1" x14ac:dyDescent="0.25">
      <c r="H893" s="12"/>
      <c r="N893" s="1"/>
      <c r="AA893" s="1"/>
      <c r="AB893" s="1"/>
      <c r="AC893" s="1"/>
      <c r="AD893" s="1"/>
      <c r="AE893" s="1"/>
      <c r="AF893" s="1"/>
      <c r="AG893" s="1"/>
      <c r="AH893" s="1"/>
    </row>
    <row r="894" spans="8:34" ht="15.75" customHeight="1" x14ac:dyDescent="0.25">
      <c r="H894" s="12"/>
      <c r="N894" s="1"/>
      <c r="AA894" s="1"/>
      <c r="AB894" s="1"/>
      <c r="AC894" s="1"/>
      <c r="AD894" s="1"/>
      <c r="AE894" s="1"/>
      <c r="AF894" s="1"/>
      <c r="AG894" s="1"/>
      <c r="AH894" s="1"/>
    </row>
    <row r="895" spans="8:34" ht="15.75" customHeight="1" x14ac:dyDescent="0.25">
      <c r="H895" s="12"/>
      <c r="N895" s="1"/>
      <c r="AA895" s="1"/>
      <c r="AB895" s="1"/>
      <c r="AC895" s="1"/>
      <c r="AD895" s="1"/>
      <c r="AE895" s="1"/>
      <c r="AF895" s="1"/>
      <c r="AG895" s="1"/>
      <c r="AH895" s="1"/>
    </row>
    <row r="896" spans="8:34" ht="15.75" customHeight="1" x14ac:dyDescent="0.25">
      <c r="H896" s="12"/>
      <c r="N896" s="1"/>
      <c r="AA896" s="1"/>
      <c r="AB896" s="1"/>
      <c r="AC896" s="1"/>
      <c r="AD896" s="1"/>
      <c r="AE896" s="1"/>
      <c r="AF896" s="1"/>
      <c r="AG896" s="1"/>
      <c r="AH896" s="1"/>
    </row>
    <row r="897" spans="8:34" ht="15.75" customHeight="1" x14ac:dyDescent="0.25">
      <c r="H897" s="12"/>
      <c r="N897" s="1"/>
      <c r="AA897" s="1"/>
      <c r="AB897" s="1"/>
      <c r="AC897" s="1"/>
      <c r="AD897" s="1"/>
      <c r="AE897" s="1"/>
      <c r="AF897" s="1"/>
      <c r="AG897" s="1"/>
      <c r="AH897" s="1"/>
    </row>
    <row r="898" spans="8:34" ht="15.75" customHeight="1" x14ac:dyDescent="0.25">
      <c r="H898" s="12"/>
      <c r="N898" s="1"/>
      <c r="AA898" s="1"/>
      <c r="AB898" s="1"/>
      <c r="AC898" s="1"/>
      <c r="AD898" s="1"/>
      <c r="AE898" s="1"/>
      <c r="AF898" s="1"/>
      <c r="AG898" s="1"/>
      <c r="AH898" s="1"/>
    </row>
    <row r="899" spans="8:34" ht="15.75" customHeight="1" x14ac:dyDescent="0.25">
      <c r="H899" s="12"/>
      <c r="N899" s="1"/>
      <c r="AA899" s="1"/>
      <c r="AB899" s="1"/>
      <c r="AC899" s="1"/>
      <c r="AD899" s="1"/>
      <c r="AE899" s="1"/>
      <c r="AF899" s="1"/>
      <c r="AG899" s="1"/>
      <c r="AH899" s="1"/>
    </row>
    <row r="900" spans="8:34" ht="15.75" customHeight="1" x14ac:dyDescent="0.25">
      <c r="H900" s="12"/>
      <c r="N900" s="1"/>
      <c r="AA900" s="1"/>
      <c r="AB900" s="1"/>
      <c r="AC900" s="1"/>
      <c r="AD900" s="1"/>
      <c r="AE900" s="1"/>
      <c r="AF900" s="1"/>
      <c r="AG900" s="1"/>
      <c r="AH900" s="1"/>
    </row>
    <row r="901" spans="8:34" ht="15.75" customHeight="1" x14ac:dyDescent="0.25">
      <c r="H901" s="12"/>
      <c r="N901" s="1"/>
      <c r="AA901" s="1"/>
      <c r="AB901" s="1"/>
      <c r="AC901" s="1"/>
      <c r="AD901" s="1"/>
      <c r="AE901" s="1"/>
      <c r="AF901" s="1"/>
      <c r="AG901" s="1"/>
      <c r="AH901" s="1"/>
    </row>
    <row r="902" spans="8:34" ht="15.75" customHeight="1" x14ac:dyDescent="0.25">
      <c r="H902" s="12"/>
      <c r="N902" s="1"/>
      <c r="AA902" s="1"/>
      <c r="AB902" s="1"/>
      <c r="AC902" s="1"/>
      <c r="AD902" s="1"/>
      <c r="AE902" s="1"/>
      <c r="AF902" s="1"/>
      <c r="AG902" s="1"/>
      <c r="AH902" s="1"/>
    </row>
    <row r="903" spans="8:34" ht="15.75" customHeight="1" x14ac:dyDescent="0.25">
      <c r="H903" s="12"/>
      <c r="N903" s="1"/>
      <c r="AA903" s="1"/>
      <c r="AB903" s="1"/>
      <c r="AC903" s="1"/>
      <c r="AD903" s="1"/>
      <c r="AE903" s="1"/>
      <c r="AF903" s="1"/>
      <c r="AG903" s="1"/>
      <c r="AH903" s="1"/>
    </row>
    <row r="904" spans="8:34" ht="15.75" customHeight="1" x14ac:dyDescent="0.25">
      <c r="H904" s="12"/>
      <c r="N904" s="1"/>
      <c r="AA904" s="1"/>
      <c r="AB904" s="1"/>
      <c r="AC904" s="1"/>
      <c r="AD904" s="1"/>
      <c r="AE904" s="1"/>
      <c r="AF904" s="1"/>
      <c r="AG904" s="1"/>
      <c r="AH904" s="1"/>
    </row>
    <row r="905" spans="8:34" ht="15.75" customHeight="1" x14ac:dyDescent="0.25">
      <c r="H905" s="12"/>
      <c r="N905" s="1"/>
      <c r="AA905" s="1"/>
      <c r="AB905" s="1"/>
      <c r="AC905" s="1"/>
      <c r="AD905" s="1"/>
      <c r="AE905" s="1"/>
      <c r="AF905" s="1"/>
      <c r="AG905" s="1"/>
      <c r="AH905" s="1"/>
    </row>
    <row r="906" spans="8:34" ht="15.75" customHeight="1" x14ac:dyDescent="0.25">
      <c r="H906" s="12"/>
      <c r="N906" s="1"/>
      <c r="AA906" s="1"/>
      <c r="AB906" s="1"/>
      <c r="AC906" s="1"/>
      <c r="AD906" s="1"/>
      <c r="AE906" s="1"/>
      <c r="AF906" s="1"/>
      <c r="AG906" s="1"/>
      <c r="AH906" s="1"/>
    </row>
    <row r="907" spans="8:34" ht="15.75" customHeight="1" x14ac:dyDescent="0.25">
      <c r="H907" s="12"/>
      <c r="N907" s="1"/>
      <c r="AA907" s="1"/>
      <c r="AB907" s="1"/>
      <c r="AC907" s="1"/>
      <c r="AD907" s="1"/>
      <c r="AE907" s="1"/>
      <c r="AF907" s="1"/>
      <c r="AG907" s="1"/>
      <c r="AH907" s="1"/>
    </row>
    <row r="908" spans="8:34" ht="15.75" customHeight="1" x14ac:dyDescent="0.25">
      <c r="H908" s="12"/>
      <c r="N908" s="1"/>
      <c r="AA908" s="1"/>
      <c r="AB908" s="1"/>
      <c r="AC908" s="1"/>
      <c r="AD908" s="1"/>
      <c r="AE908" s="1"/>
      <c r="AF908" s="1"/>
      <c r="AG908" s="1"/>
      <c r="AH908" s="1"/>
    </row>
    <row r="909" spans="8:34" ht="15.75" customHeight="1" x14ac:dyDescent="0.25">
      <c r="H909" s="12"/>
      <c r="N909" s="1"/>
      <c r="AA909" s="1"/>
      <c r="AB909" s="1"/>
      <c r="AC909" s="1"/>
      <c r="AD909" s="1"/>
      <c r="AE909" s="1"/>
      <c r="AF909" s="1"/>
      <c r="AG909" s="1"/>
      <c r="AH909" s="1"/>
    </row>
    <row r="910" spans="8:34" ht="15.75" customHeight="1" x14ac:dyDescent="0.25">
      <c r="H910" s="12"/>
      <c r="N910" s="1"/>
      <c r="AA910" s="1"/>
      <c r="AB910" s="1"/>
      <c r="AC910" s="1"/>
      <c r="AD910" s="1"/>
      <c r="AE910" s="1"/>
      <c r="AF910" s="1"/>
      <c r="AG910" s="1"/>
      <c r="AH910" s="1"/>
    </row>
    <row r="911" spans="8:34" ht="15.75" customHeight="1" x14ac:dyDescent="0.25">
      <c r="H911" s="12"/>
      <c r="N911" s="1"/>
      <c r="AA911" s="1"/>
      <c r="AB911" s="1"/>
      <c r="AC911" s="1"/>
      <c r="AD911" s="1"/>
      <c r="AE911" s="1"/>
      <c r="AF911" s="1"/>
      <c r="AG911" s="1"/>
      <c r="AH911" s="1"/>
    </row>
    <row r="912" spans="8:34" ht="15.75" customHeight="1" x14ac:dyDescent="0.25">
      <c r="H912" s="12"/>
      <c r="N912" s="1"/>
      <c r="AA912" s="1"/>
      <c r="AB912" s="1"/>
      <c r="AC912" s="1"/>
      <c r="AD912" s="1"/>
      <c r="AE912" s="1"/>
      <c r="AF912" s="1"/>
      <c r="AG912" s="1"/>
      <c r="AH912" s="1"/>
    </row>
    <row r="913" spans="8:34" ht="15.75" customHeight="1" x14ac:dyDescent="0.25">
      <c r="H913" s="12"/>
      <c r="N913" s="1"/>
      <c r="AA913" s="1"/>
      <c r="AB913" s="1"/>
      <c r="AC913" s="1"/>
      <c r="AD913" s="1"/>
      <c r="AE913" s="1"/>
      <c r="AF913" s="1"/>
      <c r="AG913" s="1"/>
      <c r="AH913" s="1"/>
    </row>
    <row r="914" spans="8:34" ht="15.75" customHeight="1" x14ac:dyDescent="0.25">
      <c r="H914" s="12"/>
      <c r="N914" s="1"/>
      <c r="AA914" s="1"/>
      <c r="AB914" s="1"/>
      <c r="AC914" s="1"/>
      <c r="AD914" s="1"/>
      <c r="AE914" s="1"/>
      <c r="AF914" s="1"/>
      <c r="AG914" s="1"/>
      <c r="AH914" s="1"/>
    </row>
    <row r="915" spans="8:34" ht="15.75" customHeight="1" x14ac:dyDescent="0.25">
      <c r="H915" s="12"/>
      <c r="N915" s="1"/>
      <c r="AA915" s="1"/>
      <c r="AB915" s="1"/>
      <c r="AC915" s="1"/>
      <c r="AD915" s="1"/>
      <c r="AE915" s="1"/>
      <c r="AF915" s="1"/>
      <c r="AG915" s="1"/>
      <c r="AH915" s="1"/>
    </row>
    <row r="916" spans="8:34" ht="15.75" customHeight="1" x14ac:dyDescent="0.25">
      <c r="H916" s="12"/>
      <c r="N916" s="1"/>
      <c r="AA916" s="1"/>
      <c r="AB916" s="1"/>
      <c r="AC916" s="1"/>
      <c r="AD916" s="1"/>
      <c r="AE916" s="1"/>
      <c r="AF916" s="1"/>
      <c r="AG916" s="1"/>
      <c r="AH916" s="1"/>
    </row>
    <row r="917" spans="8:34" ht="15.75" customHeight="1" x14ac:dyDescent="0.25">
      <c r="H917" s="12"/>
      <c r="N917" s="1"/>
      <c r="AA917" s="1"/>
      <c r="AB917" s="1"/>
      <c r="AC917" s="1"/>
      <c r="AD917" s="1"/>
      <c r="AE917" s="1"/>
      <c r="AF917" s="1"/>
      <c r="AG917" s="1"/>
      <c r="AH917" s="1"/>
    </row>
    <row r="918" spans="8:34" ht="15.75" customHeight="1" x14ac:dyDescent="0.25">
      <c r="H918" s="12"/>
      <c r="N918" s="1"/>
      <c r="AA918" s="1"/>
      <c r="AB918" s="1"/>
      <c r="AC918" s="1"/>
      <c r="AD918" s="1"/>
      <c r="AE918" s="1"/>
      <c r="AF918" s="1"/>
      <c r="AG918" s="1"/>
      <c r="AH918" s="1"/>
    </row>
    <row r="919" spans="8:34" ht="15.75" customHeight="1" x14ac:dyDescent="0.25">
      <c r="H919" s="12"/>
      <c r="N919" s="1"/>
      <c r="AA919" s="1"/>
      <c r="AB919" s="1"/>
      <c r="AC919" s="1"/>
      <c r="AD919" s="1"/>
      <c r="AE919" s="1"/>
      <c r="AF919" s="1"/>
      <c r="AG919" s="1"/>
      <c r="AH919" s="1"/>
    </row>
    <row r="920" spans="8:34" ht="15.75" customHeight="1" x14ac:dyDescent="0.25">
      <c r="H920" s="12"/>
      <c r="N920" s="1"/>
      <c r="AA920" s="1"/>
      <c r="AB920" s="1"/>
      <c r="AC920" s="1"/>
      <c r="AD920" s="1"/>
      <c r="AE920" s="1"/>
      <c r="AF920" s="1"/>
      <c r="AG920" s="1"/>
      <c r="AH920" s="1"/>
    </row>
    <row r="921" spans="8:34" ht="15.75" customHeight="1" x14ac:dyDescent="0.25">
      <c r="H921" s="12"/>
      <c r="N921" s="1"/>
      <c r="AA921" s="1"/>
      <c r="AB921" s="1"/>
      <c r="AC921" s="1"/>
      <c r="AD921" s="1"/>
      <c r="AE921" s="1"/>
      <c r="AF921" s="1"/>
      <c r="AG921" s="1"/>
      <c r="AH921" s="1"/>
    </row>
    <row r="922" spans="8:34" ht="15.75" customHeight="1" x14ac:dyDescent="0.25">
      <c r="H922" s="12"/>
      <c r="N922" s="1"/>
      <c r="AA922" s="1"/>
      <c r="AB922" s="1"/>
      <c r="AC922" s="1"/>
      <c r="AD922" s="1"/>
      <c r="AE922" s="1"/>
      <c r="AF922" s="1"/>
      <c r="AG922" s="1"/>
      <c r="AH922" s="1"/>
    </row>
    <row r="923" spans="8:34" ht="15.75" customHeight="1" x14ac:dyDescent="0.25">
      <c r="H923" s="12"/>
      <c r="N923" s="1"/>
      <c r="AA923" s="1"/>
      <c r="AB923" s="1"/>
      <c r="AC923" s="1"/>
      <c r="AD923" s="1"/>
      <c r="AE923" s="1"/>
      <c r="AF923" s="1"/>
      <c r="AG923" s="1"/>
      <c r="AH923" s="1"/>
    </row>
    <row r="924" spans="8:34" ht="15.75" customHeight="1" x14ac:dyDescent="0.25">
      <c r="H924" s="12"/>
      <c r="N924" s="1"/>
      <c r="AA924" s="1"/>
      <c r="AB924" s="1"/>
      <c r="AC924" s="1"/>
      <c r="AD924" s="1"/>
      <c r="AE924" s="1"/>
      <c r="AF924" s="1"/>
      <c r="AG924" s="1"/>
      <c r="AH924" s="1"/>
    </row>
    <row r="925" spans="8:34" ht="15.75" customHeight="1" x14ac:dyDescent="0.25">
      <c r="H925" s="12"/>
      <c r="N925" s="1"/>
      <c r="AA925" s="1"/>
      <c r="AB925" s="1"/>
      <c r="AC925" s="1"/>
      <c r="AD925" s="1"/>
      <c r="AE925" s="1"/>
      <c r="AF925" s="1"/>
      <c r="AG925" s="1"/>
      <c r="AH925" s="1"/>
    </row>
    <row r="926" spans="8:34" ht="15.75" customHeight="1" x14ac:dyDescent="0.25">
      <c r="H926" s="12"/>
      <c r="N926" s="1"/>
      <c r="AA926" s="1"/>
      <c r="AB926" s="1"/>
      <c r="AC926" s="1"/>
      <c r="AD926" s="1"/>
      <c r="AE926" s="1"/>
      <c r="AF926" s="1"/>
      <c r="AG926" s="1"/>
      <c r="AH926" s="1"/>
    </row>
    <row r="927" spans="8:34" ht="15.75" customHeight="1" x14ac:dyDescent="0.25">
      <c r="H927" s="12"/>
      <c r="N927" s="1"/>
      <c r="AA927" s="1"/>
      <c r="AB927" s="1"/>
      <c r="AC927" s="1"/>
      <c r="AD927" s="1"/>
      <c r="AE927" s="1"/>
      <c r="AF927" s="1"/>
      <c r="AG927" s="1"/>
      <c r="AH927" s="1"/>
    </row>
    <row r="928" spans="8:34" ht="15.75" customHeight="1" x14ac:dyDescent="0.25">
      <c r="H928" s="12"/>
      <c r="N928" s="1"/>
      <c r="AA928" s="1"/>
      <c r="AB928" s="1"/>
      <c r="AC928" s="1"/>
      <c r="AD928" s="1"/>
      <c r="AE928" s="1"/>
      <c r="AF928" s="1"/>
      <c r="AG928" s="1"/>
      <c r="AH928" s="1"/>
    </row>
    <row r="929" spans="8:34" ht="15.75" customHeight="1" x14ac:dyDescent="0.25">
      <c r="H929" s="12"/>
      <c r="N929" s="1"/>
      <c r="AA929" s="1"/>
      <c r="AB929" s="1"/>
      <c r="AC929" s="1"/>
      <c r="AD929" s="1"/>
      <c r="AE929" s="1"/>
      <c r="AF929" s="1"/>
      <c r="AG929" s="1"/>
      <c r="AH929" s="1"/>
    </row>
    <row r="930" spans="8:34" ht="15.75" customHeight="1" x14ac:dyDescent="0.25">
      <c r="H930" s="12"/>
      <c r="N930" s="1"/>
      <c r="AA930" s="1"/>
      <c r="AB930" s="1"/>
      <c r="AC930" s="1"/>
      <c r="AD930" s="1"/>
      <c r="AE930" s="1"/>
      <c r="AF930" s="1"/>
      <c r="AG930" s="1"/>
      <c r="AH930" s="1"/>
    </row>
    <row r="931" spans="8:34" ht="15.75" customHeight="1" x14ac:dyDescent="0.25">
      <c r="H931" s="12"/>
      <c r="N931" s="1"/>
      <c r="AA931" s="1"/>
      <c r="AB931" s="1"/>
      <c r="AC931" s="1"/>
      <c r="AD931" s="1"/>
      <c r="AE931" s="1"/>
      <c r="AF931" s="1"/>
      <c r="AG931" s="1"/>
      <c r="AH931" s="1"/>
    </row>
    <row r="932" spans="8:34" ht="15.75" customHeight="1" x14ac:dyDescent="0.25">
      <c r="H932" s="12"/>
      <c r="N932" s="1"/>
      <c r="AA932" s="1"/>
      <c r="AB932" s="1"/>
      <c r="AC932" s="1"/>
      <c r="AD932" s="1"/>
      <c r="AE932" s="1"/>
      <c r="AF932" s="1"/>
      <c r="AG932" s="1"/>
      <c r="AH932" s="1"/>
    </row>
    <row r="933" spans="8:34" ht="15.75" customHeight="1" x14ac:dyDescent="0.25">
      <c r="H933" s="12"/>
      <c r="N933" s="1"/>
      <c r="AA933" s="1"/>
      <c r="AB933" s="1"/>
      <c r="AC933" s="1"/>
      <c r="AD933" s="1"/>
      <c r="AE933" s="1"/>
      <c r="AF933" s="1"/>
      <c r="AG933" s="1"/>
      <c r="AH933" s="1"/>
    </row>
    <row r="934" spans="8:34" ht="15.75" customHeight="1" x14ac:dyDescent="0.25">
      <c r="H934" s="12"/>
      <c r="N934" s="1"/>
      <c r="AA934" s="1"/>
      <c r="AB934" s="1"/>
      <c r="AC934" s="1"/>
      <c r="AD934" s="1"/>
      <c r="AE934" s="1"/>
      <c r="AF934" s="1"/>
      <c r="AG934" s="1"/>
      <c r="AH934" s="1"/>
    </row>
    <row r="935" spans="8:34" ht="15.75" customHeight="1" x14ac:dyDescent="0.25">
      <c r="H935" s="12"/>
      <c r="N935" s="1"/>
      <c r="AA935" s="1"/>
      <c r="AB935" s="1"/>
      <c r="AC935" s="1"/>
      <c r="AD935" s="1"/>
      <c r="AE935" s="1"/>
      <c r="AF935" s="1"/>
      <c r="AG935" s="1"/>
      <c r="AH935" s="1"/>
    </row>
    <row r="936" spans="8:34" ht="15.75" customHeight="1" x14ac:dyDescent="0.25">
      <c r="H936" s="12"/>
      <c r="N936" s="1"/>
      <c r="AA936" s="1"/>
      <c r="AB936" s="1"/>
      <c r="AC936" s="1"/>
      <c r="AD936" s="1"/>
      <c r="AE936" s="1"/>
      <c r="AF936" s="1"/>
      <c r="AG936" s="1"/>
      <c r="AH936" s="1"/>
    </row>
    <row r="937" spans="8:34" ht="15.75" customHeight="1" x14ac:dyDescent="0.25">
      <c r="H937" s="12"/>
      <c r="N937" s="1"/>
      <c r="AA937" s="1"/>
      <c r="AB937" s="1"/>
      <c r="AC937" s="1"/>
      <c r="AD937" s="1"/>
      <c r="AE937" s="1"/>
      <c r="AF937" s="1"/>
      <c r="AG937" s="1"/>
      <c r="AH937" s="1"/>
    </row>
    <row r="938" spans="8:34" ht="15.75" customHeight="1" x14ac:dyDescent="0.25">
      <c r="H938" s="12"/>
      <c r="N938" s="1"/>
      <c r="AA938" s="1"/>
      <c r="AB938" s="1"/>
      <c r="AC938" s="1"/>
      <c r="AD938" s="1"/>
      <c r="AE938" s="1"/>
      <c r="AF938" s="1"/>
      <c r="AG938" s="1"/>
      <c r="AH938" s="1"/>
    </row>
    <row r="939" spans="8:34" ht="15.75" customHeight="1" x14ac:dyDescent="0.25">
      <c r="H939" s="12"/>
      <c r="N939" s="1"/>
      <c r="AA939" s="1"/>
      <c r="AB939" s="1"/>
      <c r="AC939" s="1"/>
      <c r="AD939" s="1"/>
      <c r="AE939" s="1"/>
      <c r="AF939" s="1"/>
      <c r="AG939" s="1"/>
      <c r="AH939" s="1"/>
    </row>
    <row r="940" spans="8:34" ht="15.75" customHeight="1" x14ac:dyDescent="0.25">
      <c r="H940" s="12"/>
      <c r="N940" s="1"/>
      <c r="AA940" s="1"/>
      <c r="AB940" s="1"/>
      <c r="AC940" s="1"/>
      <c r="AD940" s="1"/>
      <c r="AE940" s="1"/>
      <c r="AF940" s="1"/>
      <c r="AG940" s="1"/>
      <c r="AH940" s="1"/>
    </row>
    <row r="941" spans="8:34" ht="15.75" customHeight="1" x14ac:dyDescent="0.25">
      <c r="H941" s="12"/>
      <c r="N941" s="1"/>
      <c r="AA941" s="1"/>
      <c r="AB941" s="1"/>
      <c r="AC941" s="1"/>
      <c r="AD941" s="1"/>
      <c r="AE941" s="1"/>
      <c r="AF941" s="1"/>
      <c r="AG941" s="1"/>
      <c r="AH941" s="1"/>
    </row>
    <row r="942" spans="8:34" ht="15.75" customHeight="1" x14ac:dyDescent="0.25">
      <c r="H942" s="12"/>
      <c r="N942" s="1"/>
      <c r="AA942" s="1"/>
      <c r="AB942" s="1"/>
      <c r="AC942" s="1"/>
      <c r="AD942" s="1"/>
      <c r="AE942" s="1"/>
      <c r="AF942" s="1"/>
      <c r="AG942" s="1"/>
      <c r="AH942" s="1"/>
    </row>
    <row r="943" spans="8:34" ht="15.75" customHeight="1" x14ac:dyDescent="0.25">
      <c r="H943" s="12"/>
      <c r="N943" s="1"/>
      <c r="AA943" s="1"/>
      <c r="AB943" s="1"/>
      <c r="AC943" s="1"/>
      <c r="AD943" s="1"/>
      <c r="AE943" s="1"/>
      <c r="AF943" s="1"/>
      <c r="AG943" s="1"/>
      <c r="AH943" s="1"/>
    </row>
    <row r="944" spans="8:34" ht="15.75" customHeight="1" x14ac:dyDescent="0.25">
      <c r="H944" s="12"/>
      <c r="N944" s="1"/>
      <c r="AA944" s="1"/>
      <c r="AB944" s="1"/>
      <c r="AC944" s="1"/>
      <c r="AD944" s="1"/>
      <c r="AE944" s="1"/>
      <c r="AF944" s="1"/>
      <c r="AG944" s="1"/>
      <c r="AH944" s="1"/>
    </row>
    <row r="945" spans="8:34" ht="15.75" customHeight="1" x14ac:dyDescent="0.25">
      <c r="H945" s="12"/>
      <c r="N945" s="1"/>
      <c r="AA945" s="1"/>
      <c r="AB945" s="1"/>
      <c r="AC945" s="1"/>
      <c r="AD945" s="1"/>
      <c r="AE945" s="1"/>
      <c r="AF945" s="1"/>
      <c r="AG945" s="1"/>
      <c r="AH945" s="1"/>
    </row>
    <row r="946" spans="8:34" ht="15.75" customHeight="1" x14ac:dyDescent="0.25">
      <c r="H946" s="12"/>
      <c r="N946" s="1"/>
      <c r="AA946" s="1"/>
      <c r="AB946" s="1"/>
      <c r="AC946" s="1"/>
      <c r="AD946" s="1"/>
      <c r="AE946" s="1"/>
      <c r="AF946" s="1"/>
      <c r="AG946" s="1"/>
      <c r="AH946" s="1"/>
    </row>
    <row r="947" spans="8:34" ht="15.75" customHeight="1" x14ac:dyDescent="0.25">
      <c r="H947" s="12"/>
      <c r="N947" s="1"/>
      <c r="AA947" s="1"/>
      <c r="AB947" s="1"/>
      <c r="AC947" s="1"/>
      <c r="AD947" s="1"/>
      <c r="AE947" s="1"/>
      <c r="AF947" s="1"/>
      <c r="AG947" s="1"/>
      <c r="AH947" s="1"/>
    </row>
    <row r="948" spans="8:34" ht="15.75" customHeight="1" x14ac:dyDescent="0.25">
      <c r="H948" s="12"/>
      <c r="N948" s="1"/>
      <c r="AA948" s="1"/>
      <c r="AB948" s="1"/>
      <c r="AC948" s="1"/>
      <c r="AD948" s="1"/>
      <c r="AE948" s="1"/>
      <c r="AF948" s="1"/>
      <c r="AG948" s="1"/>
      <c r="AH948" s="1"/>
    </row>
    <row r="949" spans="8:34" ht="15.75" customHeight="1" x14ac:dyDescent="0.25">
      <c r="H949" s="12"/>
      <c r="N949" s="1"/>
      <c r="AA949" s="1"/>
      <c r="AB949" s="1"/>
      <c r="AC949" s="1"/>
      <c r="AD949" s="1"/>
      <c r="AE949" s="1"/>
      <c r="AF949" s="1"/>
      <c r="AG949" s="1"/>
      <c r="AH949" s="1"/>
    </row>
    <row r="950" spans="8:34" ht="15.75" customHeight="1" x14ac:dyDescent="0.25">
      <c r="H950" s="12"/>
      <c r="N950" s="1"/>
      <c r="AA950" s="1"/>
      <c r="AB950" s="1"/>
      <c r="AC950" s="1"/>
      <c r="AD950" s="1"/>
      <c r="AE950" s="1"/>
      <c r="AF950" s="1"/>
      <c r="AG950" s="1"/>
      <c r="AH950" s="1"/>
    </row>
    <row r="951" spans="8:34" ht="15.75" customHeight="1" x14ac:dyDescent="0.25">
      <c r="H951" s="12"/>
      <c r="N951" s="1"/>
      <c r="AA951" s="1"/>
      <c r="AB951" s="1"/>
      <c r="AC951" s="1"/>
      <c r="AD951" s="1"/>
      <c r="AE951" s="1"/>
      <c r="AF951" s="1"/>
      <c r="AG951" s="1"/>
      <c r="AH951" s="1"/>
    </row>
    <row r="952" spans="8:34" ht="15.75" customHeight="1" x14ac:dyDescent="0.25">
      <c r="H952" s="12"/>
      <c r="N952" s="1"/>
      <c r="AA952" s="1"/>
      <c r="AB952" s="1"/>
      <c r="AC952" s="1"/>
      <c r="AD952" s="1"/>
      <c r="AE952" s="1"/>
      <c r="AF952" s="1"/>
      <c r="AG952" s="1"/>
      <c r="AH952" s="1"/>
    </row>
    <row r="953" spans="8:34" ht="15.75" customHeight="1" x14ac:dyDescent="0.25">
      <c r="H953" s="12"/>
      <c r="N953" s="1"/>
      <c r="AA953" s="1"/>
      <c r="AB953" s="1"/>
      <c r="AC953" s="1"/>
      <c r="AD953" s="1"/>
      <c r="AE953" s="1"/>
      <c r="AF953" s="1"/>
      <c r="AG953" s="1"/>
      <c r="AH953" s="1"/>
    </row>
    <row r="954" spans="8:34" ht="15.75" customHeight="1" x14ac:dyDescent="0.25">
      <c r="H954" s="12"/>
      <c r="N954" s="1"/>
      <c r="AA954" s="1"/>
      <c r="AB954" s="1"/>
      <c r="AC954" s="1"/>
      <c r="AD954" s="1"/>
      <c r="AE954" s="1"/>
      <c r="AF954" s="1"/>
      <c r="AG954" s="1"/>
      <c r="AH954" s="1"/>
    </row>
    <row r="955" spans="8:34" ht="15.75" customHeight="1" x14ac:dyDescent="0.25">
      <c r="H955" s="12"/>
      <c r="N955" s="1"/>
      <c r="AA955" s="1"/>
      <c r="AB955" s="1"/>
      <c r="AC955" s="1"/>
      <c r="AD955" s="1"/>
      <c r="AE955" s="1"/>
      <c r="AF955" s="1"/>
      <c r="AG955" s="1"/>
      <c r="AH955" s="1"/>
    </row>
    <row r="956" spans="8:34" ht="15.75" customHeight="1" x14ac:dyDescent="0.25">
      <c r="H956" s="12"/>
      <c r="N956" s="1"/>
      <c r="AA956" s="1"/>
      <c r="AB956" s="1"/>
      <c r="AC956" s="1"/>
      <c r="AD956" s="1"/>
      <c r="AE956" s="1"/>
      <c r="AF956" s="1"/>
      <c r="AG956" s="1"/>
      <c r="AH956" s="1"/>
    </row>
    <row r="957" spans="8:34" ht="15.75" customHeight="1" x14ac:dyDescent="0.25">
      <c r="H957" s="12"/>
      <c r="N957" s="1"/>
      <c r="AA957" s="1"/>
      <c r="AB957" s="1"/>
      <c r="AC957" s="1"/>
      <c r="AD957" s="1"/>
      <c r="AE957" s="1"/>
      <c r="AF957" s="1"/>
      <c r="AG957" s="1"/>
      <c r="AH957" s="1"/>
    </row>
    <row r="958" spans="8:34" ht="15.75" customHeight="1" x14ac:dyDescent="0.25">
      <c r="H958" s="12"/>
      <c r="N958" s="1"/>
      <c r="AA958" s="1"/>
      <c r="AB958" s="1"/>
      <c r="AC958" s="1"/>
      <c r="AD958" s="1"/>
      <c r="AE958" s="1"/>
      <c r="AF958" s="1"/>
      <c r="AG958" s="1"/>
      <c r="AH958" s="1"/>
    </row>
    <row r="959" spans="8:34" ht="15.75" customHeight="1" x14ac:dyDescent="0.25">
      <c r="H959" s="12"/>
      <c r="N959" s="1"/>
      <c r="AA959" s="1"/>
      <c r="AB959" s="1"/>
      <c r="AC959" s="1"/>
      <c r="AD959" s="1"/>
      <c r="AE959" s="1"/>
      <c r="AF959" s="1"/>
      <c r="AG959" s="1"/>
      <c r="AH959" s="1"/>
    </row>
    <row r="960" spans="8:34" ht="15.75" customHeight="1" x14ac:dyDescent="0.25">
      <c r="H960" s="12"/>
      <c r="N960" s="1"/>
      <c r="AA960" s="1"/>
      <c r="AB960" s="1"/>
      <c r="AC960" s="1"/>
      <c r="AD960" s="1"/>
      <c r="AE960" s="1"/>
      <c r="AF960" s="1"/>
      <c r="AG960" s="1"/>
      <c r="AH960" s="1"/>
    </row>
    <row r="961" spans="8:34" ht="15.75" customHeight="1" x14ac:dyDescent="0.25">
      <c r="H961" s="12"/>
      <c r="N961" s="1"/>
      <c r="AA961" s="1"/>
      <c r="AB961" s="1"/>
      <c r="AC961" s="1"/>
      <c r="AD961" s="1"/>
      <c r="AE961" s="1"/>
      <c r="AF961" s="1"/>
      <c r="AG961" s="1"/>
      <c r="AH961" s="1"/>
    </row>
    <row r="962" spans="8:34" ht="15.75" customHeight="1" x14ac:dyDescent="0.25">
      <c r="H962" s="12"/>
      <c r="N962" s="1"/>
      <c r="AA962" s="1"/>
      <c r="AB962" s="1"/>
      <c r="AC962" s="1"/>
      <c r="AD962" s="1"/>
      <c r="AE962" s="1"/>
      <c r="AF962" s="1"/>
      <c r="AG962" s="1"/>
      <c r="AH962" s="1"/>
    </row>
    <row r="963" spans="8:34" ht="15.75" customHeight="1" x14ac:dyDescent="0.25">
      <c r="H963" s="12"/>
      <c r="N963" s="1"/>
      <c r="AA963" s="1"/>
      <c r="AB963" s="1"/>
      <c r="AC963" s="1"/>
      <c r="AD963" s="1"/>
      <c r="AE963" s="1"/>
      <c r="AF963" s="1"/>
      <c r="AG963" s="1"/>
      <c r="AH963" s="1"/>
    </row>
    <row r="964" spans="8:34" ht="15.75" customHeight="1" x14ac:dyDescent="0.25">
      <c r="H964" s="12"/>
      <c r="N964" s="1"/>
      <c r="AA964" s="1"/>
      <c r="AB964" s="1"/>
      <c r="AC964" s="1"/>
      <c r="AD964" s="1"/>
      <c r="AE964" s="1"/>
      <c r="AF964" s="1"/>
      <c r="AG964" s="1"/>
      <c r="AH964" s="1"/>
    </row>
    <row r="965" spans="8:34" ht="15.75" customHeight="1" x14ac:dyDescent="0.25">
      <c r="H965" s="12"/>
      <c r="N965" s="1"/>
      <c r="AA965" s="1"/>
      <c r="AB965" s="1"/>
      <c r="AC965" s="1"/>
      <c r="AD965" s="1"/>
      <c r="AE965" s="1"/>
      <c r="AF965" s="1"/>
      <c r="AG965" s="1"/>
      <c r="AH965" s="1"/>
    </row>
    <row r="966" spans="8:34" ht="15.75" customHeight="1" x14ac:dyDescent="0.25">
      <c r="H966" s="12"/>
      <c r="N966" s="1"/>
      <c r="AA966" s="1"/>
      <c r="AB966" s="1"/>
      <c r="AC966" s="1"/>
      <c r="AD966" s="1"/>
      <c r="AE966" s="1"/>
      <c r="AF966" s="1"/>
      <c r="AG966" s="1"/>
      <c r="AH966" s="1"/>
    </row>
    <row r="967" spans="8:34" ht="15.75" customHeight="1" x14ac:dyDescent="0.25">
      <c r="H967" s="12"/>
      <c r="N967" s="1"/>
      <c r="AA967" s="1"/>
      <c r="AB967" s="1"/>
      <c r="AC967" s="1"/>
      <c r="AD967" s="1"/>
      <c r="AE967" s="1"/>
      <c r="AF967" s="1"/>
      <c r="AG967" s="1"/>
      <c r="AH967" s="1"/>
    </row>
    <row r="968" spans="8:34" ht="15.75" customHeight="1" x14ac:dyDescent="0.25">
      <c r="H968" s="12"/>
      <c r="N968" s="1"/>
      <c r="AA968" s="1"/>
      <c r="AB968" s="1"/>
      <c r="AC968" s="1"/>
      <c r="AD968" s="1"/>
      <c r="AE968" s="1"/>
      <c r="AF968" s="1"/>
      <c r="AG968" s="1"/>
      <c r="AH968" s="1"/>
    </row>
    <row r="969" spans="8:34" ht="15.75" customHeight="1" x14ac:dyDescent="0.25">
      <c r="H969" s="12"/>
      <c r="N969" s="1"/>
      <c r="AA969" s="1"/>
      <c r="AB969" s="1"/>
      <c r="AC969" s="1"/>
      <c r="AD969" s="1"/>
      <c r="AE969" s="1"/>
      <c r="AF969" s="1"/>
      <c r="AG969" s="1"/>
      <c r="AH969" s="1"/>
    </row>
    <row r="970" spans="8:34" ht="15.75" customHeight="1" x14ac:dyDescent="0.25">
      <c r="H970" s="12"/>
      <c r="N970" s="1"/>
      <c r="AA970" s="1"/>
      <c r="AB970" s="1"/>
      <c r="AC970" s="1"/>
      <c r="AD970" s="1"/>
      <c r="AE970" s="1"/>
      <c r="AF970" s="1"/>
      <c r="AG970" s="1"/>
      <c r="AH970" s="1"/>
    </row>
    <row r="971" spans="8:34" ht="15.75" customHeight="1" x14ac:dyDescent="0.25">
      <c r="H971" s="12"/>
      <c r="N971" s="1"/>
      <c r="AA971" s="1"/>
      <c r="AB971" s="1"/>
      <c r="AC971" s="1"/>
      <c r="AD971" s="1"/>
      <c r="AE971" s="1"/>
      <c r="AF971" s="1"/>
      <c r="AG971" s="1"/>
      <c r="AH971" s="1"/>
    </row>
    <row r="972" spans="8:34" ht="15.75" customHeight="1" x14ac:dyDescent="0.25">
      <c r="H972" s="12"/>
      <c r="N972" s="1"/>
      <c r="AA972" s="1"/>
      <c r="AB972" s="1"/>
      <c r="AC972" s="1"/>
      <c r="AD972" s="1"/>
      <c r="AE972" s="1"/>
      <c r="AF972" s="1"/>
      <c r="AG972" s="1"/>
      <c r="AH972" s="1"/>
    </row>
    <row r="973" spans="8:34" ht="15.75" customHeight="1" x14ac:dyDescent="0.25">
      <c r="H973" s="12"/>
      <c r="N973" s="1"/>
      <c r="AA973" s="1"/>
      <c r="AB973" s="1"/>
      <c r="AC973" s="1"/>
      <c r="AD973" s="1"/>
      <c r="AE973" s="1"/>
      <c r="AF973" s="1"/>
      <c r="AG973" s="1"/>
      <c r="AH973" s="1"/>
    </row>
    <row r="974" spans="8:34" ht="15.75" customHeight="1" x14ac:dyDescent="0.25">
      <c r="H974" s="12"/>
      <c r="N974" s="1"/>
      <c r="AA974" s="1"/>
      <c r="AB974" s="1"/>
      <c r="AC974" s="1"/>
      <c r="AD974" s="1"/>
      <c r="AE974" s="1"/>
      <c r="AF974" s="1"/>
      <c r="AG974" s="1"/>
      <c r="AH974" s="1"/>
    </row>
    <row r="975" spans="8:34" ht="15.75" customHeight="1" x14ac:dyDescent="0.25">
      <c r="H975" s="12"/>
      <c r="N975" s="1"/>
      <c r="AA975" s="1"/>
      <c r="AB975" s="1"/>
      <c r="AC975" s="1"/>
      <c r="AD975" s="1"/>
      <c r="AE975" s="1"/>
      <c r="AF975" s="1"/>
      <c r="AG975" s="1"/>
      <c r="AH975" s="1"/>
    </row>
    <row r="976" spans="8:34" ht="15.75" customHeight="1" x14ac:dyDescent="0.25">
      <c r="H976" s="12"/>
      <c r="N976" s="1"/>
      <c r="AA976" s="1"/>
      <c r="AB976" s="1"/>
      <c r="AC976" s="1"/>
      <c r="AD976" s="1"/>
      <c r="AE976" s="1"/>
      <c r="AF976" s="1"/>
      <c r="AG976" s="1"/>
      <c r="AH976" s="1"/>
    </row>
    <row r="977" spans="8:34" ht="15.75" customHeight="1" x14ac:dyDescent="0.25">
      <c r="H977" s="12"/>
      <c r="N977" s="1"/>
      <c r="AA977" s="1"/>
      <c r="AB977" s="1"/>
      <c r="AC977" s="1"/>
      <c r="AD977" s="1"/>
      <c r="AE977" s="1"/>
      <c r="AF977" s="1"/>
      <c r="AG977" s="1"/>
      <c r="AH977" s="1"/>
    </row>
    <row r="978" spans="8:34" ht="15.75" customHeight="1" x14ac:dyDescent="0.25">
      <c r="H978" s="12"/>
      <c r="N978" s="1"/>
      <c r="AA978" s="1"/>
      <c r="AB978" s="1"/>
      <c r="AC978" s="1"/>
      <c r="AD978" s="1"/>
      <c r="AE978" s="1"/>
      <c r="AF978" s="1"/>
      <c r="AG978" s="1"/>
      <c r="AH978" s="1"/>
    </row>
    <row r="979" spans="8:34" ht="15.75" customHeight="1" x14ac:dyDescent="0.25">
      <c r="H979" s="12"/>
      <c r="N979" s="1"/>
      <c r="AA979" s="1"/>
      <c r="AB979" s="1"/>
      <c r="AC979" s="1"/>
      <c r="AD979" s="1"/>
      <c r="AE979" s="1"/>
      <c r="AF979" s="1"/>
      <c r="AG979" s="1"/>
      <c r="AH979" s="1"/>
    </row>
    <row r="980" spans="8:34" ht="15.75" customHeight="1" x14ac:dyDescent="0.25">
      <c r="H980" s="12"/>
      <c r="N980" s="1"/>
      <c r="AA980" s="1"/>
      <c r="AB980" s="1"/>
      <c r="AC980" s="1"/>
      <c r="AD980" s="1"/>
      <c r="AE980" s="1"/>
      <c r="AF980" s="1"/>
      <c r="AG980" s="1"/>
      <c r="AH980" s="1"/>
    </row>
    <row r="981" spans="8:34" ht="15.75" customHeight="1" x14ac:dyDescent="0.25">
      <c r="H981" s="12"/>
      <c r="N981" s="1"/>
      <c r="AA981" s="1"/>
      <c r="AB981" s="1"/>
      <c r="AC981" s="1"/>
      <c r="AD981" s="1"/>
      <c r="AE981" s="1"/>
      <c r="AF981" s="1"/>
      <c r="AG981" s="1"/>
      <c r="AH981" s="1"/>
    </row>
    <row r="982" spans="8:34" ht="15.75" customHeight="1" x14ac:dyDescent="0.25">
      <c r="H982" s="12"/>
      <c r="N982" s="1"/>
      <c r="AA982" s="1"/>
      <c r="AB982" s="1"/>
      <c r="AC982" s="1"/>
      <c r="AD982" s="1"/>
      <c r="AE982" s="1"/>
      <c r="AF982" s="1"/>
      <c r="AG982" s="1"/>
      <c r="AH982" s="1"/>
    </row>
    <row r="983" spans="8:34" ht="15.75" customHeight="1" x14ac:dyDescent="0.25">
      <c r="H983" s="12"/>
      <c r="N983" s="1"/>
      <c r="AA983" s="1"/>
      <c r="AB983" s="1"/>
      <c r="AC983" s="1"/>
      <c r="AD983" s="1"/>
      <c r="AE983" s="1"/>
      <c r="AF983" s="1"/>
      <c r="AG983" s="1"/>
      <c r="AH983" s="1"/>
    </row>
    <row r="984" spans="8:34" ht="15.75" customHeight="1" x14ac:dyDescent="0.25">
      <c r="H984" s="12"/>
      <c r="N984" s="1"/>
      <c r="AA984" s="1"/>
      <c r="AB984" s="1"/>
      <c r="AC984" s="1"/>
      <c r="AD984" s="1"/>
      <c r="AE984" s="1"/>
      <c r="AF984" s="1"/>
      <c r="AG984" s="1"/>
      <c r="AH984" s="1"/>
    </row>
    <row r="985" spans="8:34" ht="15.75" customHeight="1" x14ac:dyDescent="0.25">
      <c r="H985" s="12"/>
      <c r="N985" s="1"/>
      <c r="AA985" s="1"/>
      <c r="AB985" s="1"/>
      <c r="AC985" s="1"/>
      <c r="AD985" s="1"/>
      <c r="AE985" s="1"/>
      <c r="AF985" s="1"/>
      <c r="AG985" s="1"/>
      <c r="AH985" s="1"/>
    </row>
    <row r="986" spans="8:34" ht="15.75" customHeight="1" x14ac:dyDescent="0.25">
      <c r="H986" s="12"/>
      <c r="N986" s="1"/>
      <c r="AA986" s="1"/>
      <c r="AB986" s="1"/>
      <c r="AC986" s="1"/>
      <c r="AD986" s="1"/>
      <c r="AE986" s="1"/>
      <c r="AF986" s="1"/>
      <c r="AG986" s="1"/>
      <c r="AH986" s="1"/>
    </row>
    <row r="987" spans="8:34" ht="15.75" customHeight="1" x14ac:dyDescent="0.25">
      <c r="H987" s="12"/>
      <c r="N987" s="1"/>
      <c r="AA987" s="1"/>
      <c r="AB987" s="1"/>
      <c r="AC987" s="1"/>
      <c r="AD987" s="1"/>
      <c r="AE987" s="1"/>
      <c r="AF987" s="1"/>
      <c r="AG987" s="1"/>
      <c r="AH987" s="1"/>
    </row>
    <row r="988" spans="8:34" ht="15.75" customHeight="1" x14ac:dyDescent="0.25">
      <c r="H988" s="12"/>
      <c r="N988" s="1"/>
      <c r="AA988" s="1"/>
      <c r="AB988" s="1"/>
      <c r="AC988" s="1"/>
      <c r="AD988" s="1"/>
      <c r="AE988" s="1"/>
      <c r="AF988" s="1"/>
      <c r="AG988" s="1"/>
      <c r="AH988" s="1"/>
    </row>
    <row r="989" spans="8:34" ht="15.75" customHeight="1" x14ac:dyDescent="0.25">
      <c r="H989" s="12"/>
      <c r="N989" s="1"/>
      <c r="AA989" s="1"/>
      <c r="AB989" s="1"/>
      <c r="AC989" s="1"/>
      <c r="AD989" s="1"/>
      <c r="AE989" s="1"/>
      <c r="AF989" s="1"/>
      <c r="AG989" s="1"/>
      <c r="AH989" s="1"/>
    </row>
    <row r="990" spans="8:34" ht="15.75" customHeight="1" x14ac:dyDescent="0.25">
      <c r="H990" s="12"/>
      <c r="N990" s="1"/>
      <c r="AA990" s="1"/>
      <c r="AB990" s="1"/>
      <c r="AC990" s="1"/>
      <c r="AD990" s="1"/>
      <c r="AE990" s="1"/>
      <c r="AF990" s="1"/>
      <c r="AG990" s="1"/>
      <c r="AH990" s="1"/>
    </row>
    <row r="991" spans="8:34" ht="15.75" customHeight="1" x14ac:dyDescent="0.25">
      <c r="H991" s="12"/>
      <c r="N991" s="1"/>
      <c r="AA991" s="1"/>
      <c r="AB991" s="1"/>
      <c r="AC991" s="1"/>
      <c r="AD991" s="1"/>
      <c r="AE991" s="1"/>
      <c r="AF991" s="1"/>
      <c r="AG991" s="1"/>
      <c r="AH991" s="1"/>
    </row>
    <row r="992" spans="8:34" ht="15.75" customHeight="1" x14ac:dyDescent="0.25">
      <c r="H992" s="12"/>
      <c r="N992" s="1"/>
      <c r="AA992" s="1"/>
      <c r="AB992" s="1"/>
      <c r="AC992" s="1"/>
      <c r="AD992" s="1"/>
      <c r="AE992" s="1"/>
      <c r="AF992" s="1"/>
      <c r="AG992" s="1"/>
      <c r="AH992" s="1"/>
    </row>
    <row r="993" spans="8:34" ht="15.75" customHeight="1" x14ac:dyDescent="0.25">
      <c r="H993" s="12"/>
      <c r="N993" s="1"/>
      <c r="AA993" s="1"/>
      <c r="AB993" s="1"/>
      <c r="AC993" s="1"/>
      <c r="AD993" s="1"/>
      <c r="AE993" s="1"/>
      <c r="AF993" s="1"/>
      <c r="AG993" s="1"/>
      <c r="AH993" s="1"/>
    </row>
    <row r="994" spans="8:34" ht="15.75" customHeight="1" x14ac:dyDescent="0.25">
      <c r="H994" s="12"/>
      <c r="N994" s="1"/>
      <c r="AA994" s="1"/>
      <c r="AB994" s="1"/>
      <c r="AC994" s="1"/>
      <c r="AD994" s="1"/>
      <c r="AE994" s="1"/>
      <c r="AF994" s="1"/>
      <c r="AG994" s="1"/>
      <c r="AH994" s="1"/>
    </row>
    <row r="995" spans="8:34" ht="15.75" customHeight="1" x14ac:dyDescent="0.25">
      <c r="H995" s="12"/>
      <c r="N995" s="1"/>
      <c r="AA995" s="1"/>
      <c r="AB995" s="1"/>
      <c r="AC995" s="1"/>
      <c r="AD995" s="1"/>
      <c r="AE995" s="1"/>
      <c r="AF995" s="1"/>
      <c r="AG995" s="1"/>
      <c r="AH995" s="1"/>
    </row>
    <row r="996" spans="8:34" ht="15.75" customHeight="1" x14ac:dyDescent="0.25">
      <c r="H996" s="12"/>
      <c r="N996" s="1"/>
      <c r="AA996" s="1"/>
      <c r="AB996" s="1"/>
      <c r="AC996" s="1"/>
      <c r="AD996" s="1"/>
      <c r="AE996" s="1"/>
      <c r="AF996" s="1"/>
      <c r="AG996" s="1"/>
      <c r="AH996" s="1"/>
    </row>
    <row r="997" spans="8:34" ht="15.75" customHeight="1" x14ac:dyDescent="0.25">
      <c r="H997" s="12"/>
      <c r="N997" s="1"/>
      <c r="AA997" s="1"/>
      <c r="AB997" s="1"/>
      <c r="AC997" s="1"/>
      <c r="AD997" s="1"/>
      <c r="AE997" s="1"/>
      <c r="AF997" s="1"/>
      <c r="AG997" s="1"/>
      <c r="AH997" s="1"/>
    </row>
    <row r="998" spans="8:34" ht="15.75" customHeight="1" x14ac:dyDescent="0.25">
      <c r="H998" s="12"/>
      <c r="N998" s="1"/>
      <c r="AA998" s="1"/>
      <c r="AB998" s="1"/>
      <c r="AC998" s="1"/>
      <c r="AD998" s="1"/>
      <c r="AE998" s="1"/>
      <c r="AF998" s="1"/>
      <c r="AG998" s="1"/>
      <c r="AH998" s="1"/>
    </row>
    <row r="999" spans="8:34" ht="15.75" customHeight="1" x14ac:dyDescent="0.25">
      <c r="H999" s="12"/>
      <c r="N999" s="1"/>
      <c r="AA999" s="1"/>
      <c r="AB999" s="1"/>
      <c r="AC999" s="1"/>
      <c r="AD999" s="1"/>
      <c r="AE999" s="1"/>
      <c r="AF999" s="1"/>
      <c r="AG999" s="1"/>
      <c r="AH999" s="1"/>
    </row>
    <row r="1000" spans="8:34" ht="15.75" customHeight="1" x14ac:dyDescent="0.25">
      <c r="H1000" s="12"/>
      <c r="N1000" s="1"/>
      <c r="AA1000" s="1"/>
      <c r="AB1000" s="1"/>
      <c r="AC1000" s="1"/>
      <c r="AD1000" s="1"/>
      <c r="AE1000" s="1"/>
      <c r="AF1000" s="1"/>
      <c r="AG1000" s="1"/>
      <c r="AH1000" s="1"/>
    </row>
    <row r="1001" spans="8:34" ht="15.75" customHeight="1" x14ac:dyDescent="0.25">
      <c r="H1001" s="12"/>
      <c r="N1001" s="1"/>
      <c r="AA1001" s="1"/>
      <c r="AB1001" s="1"/>
      <c r="AC1001" s="1"/>
      <c r="AD1001" s="1"/>
      <c r="AE1001" s="1"/>
      <c r="AF1001" s="1"/>
      <c r="AG1001" s="1"/>
      <c r="AH1001" s="1"/>
    </row>
    <row r="1002" spans="8:34" ht="15.75" customHeight="1" x14ac:dyDescent="0.25">
      <c r="H1002" s="12"/>
      <c r="N1002" s="1"/>
      <c r="AA1002" s="1"/>
      <c r="AB1002" s="1"/>
      <c r="AC1002" s="1"/>
      <c r="AD1002" s="1"/>
      <c r="AE1002" s="1"/>
      <c r="AF1002" s="1"/>
      <c r="AG1002" s="1"/>
      <c r="AH1002" s="1"/>
    </row>
    <row r="1003" spans="8:34" ht="15.75" customHeight="1" x14ac:dyDescent="0.25">
      <c r="H1003" s="12"/>
      <c r="N1003" s="1"/>
      <c r="AA1003" s="1"/>
      <c r="AB1003" s="1"/>
      <c r="AC1003" s="1"/>
      <c r="AD1003" s="1"/>
      <c r="AE1003" s="1"/>
      <c r="AF1003" s="1"/>
      <c r="AG1003" s="1"/>
      <c r="AH1003" s="1"/>
    </row>
    <row r="1004" spans="8:34" ht="15.75" customHeight="1" x14ac:dyDescent="0.25">
      <c r="H1004" s="12"/>
      <c r="N1004" s="1"/>
      <c r="AA1004" s="1"/>
      <c r="AB1004" s="1"/>
      <c r="AC1004" s="1"/>
      <c r="AD1004" s="1"/>
      <c r="AE1004" s="1"/>
      <c r="AF1004" s="1"/>
      <c r="AG1004" s="1"/>
      <c r="AH1004" s="1"/>
    </row>
    <row r="1005" spans="8:34" ht="15.75" customHeight="1" x14ac:dyDescent="0.25">
      <c r="H1005" s="12"/>
      <c r="N1005" s="1"/>
      <c r="AA1005" s="1"/>
      <c r="AB1005" s="1"/>
      <c r="AC1005" s="1"/>
      <c r="AD1005" s="1"/>
      <c r="AE1005" s="1"/>
      <c r="AF1005" s="1"/>
      <c r="AG1005" s="1"/>
      <c r="AH1005" s="1"/>
    </row>
    <row r="1006" spans="8:34" ht="15.75" customHeight="1" x14ac:dyDescent="0.25">
      <c r="H1006" s="12"/>
      <c r="N1006" s="1"/>
      <c r="AA1006" s="1"/>
      <c r="AB1006" s="1"/>
      <c r="AC1006" s="1"/>
      <c r="AD1006" s="1"/>
      <c r="AE1006" s="1"/>
      <c r="AF1006" s="1"/>
      <c r="AG1006" s="1"/>
      <c r="AH1006" s="1"/>
    </row>
  </sheetData>
  <sheetProtection algorithmName="SHA-512" hashValue="RvsLY17/CSjc9XgcjSe2tFNw0G1Ej/b0Sn1Hw7NPJLHuKha7+LoP4Yz/CsfD55F3Kck9Cqy+ccXwvc2EuC8B/A==" saltValue="Paecz49AMrnNJcgs0BqVIw==" spinCount="100000" sheet="1" objects="1" scenarios="1" formatColumns="0" formatRows="0" selectLockedCells="1"/>
  <phoneticPr fontId="19" type="noConversion"/>
  <conditionalFormatting sqref="AG7">
    <cfRule type="colorScale" priority="5">
      <colorScale>
        <cfvo type="min"/>
        <cfvo type="percentile" val="50"/>
        <cfvo type="max"/>
        <color rgb="FFF8696B"/>
        <color rgb="FFFFEB84"/>
        <color rgb="FF63BE7B"/>
      </colorScale>
    </cfRule>
  </conditionalFormatting>
  <conditionalFormatting sqref="AG7:AH36">
    <cfRule type="containsBlanks" priority="2" stopIfTrue="1">
      <formula>LEN(TRIM(AG7))=0</formula>
    </cfRule>
    <cfRule type="cellIs" dxfId="1" priority="3" operator="lessThan">
      <formula>0.51</formula>
    </cfRule>
    <cfRule type="cellIs" dxfId="0" priority="4" operator="greaterThan">
      <formula>0.65</formula>
    </cfRule>
  </conditionalFormatting>
  <pageMargins left="0.11811023622047245" right="0.11811023622047245" top="0.74803149606299213" bottom="0.74803149606299213" header="0" footer="0"/>
  <pageSetup paperSize="9" scale="33" fitToHeight="0" orientation="landscape" r:id="rId1"/>
  <headerFooter>
    <oddFooter>&amp;L&amp;D   &amp;T&amp;CGEEN ACCOUNTANTSCONTROLE TOEGEPAST&amp;R&amp;P</oddFooter>
  </headerFooter>
  <customProperties>
    <customPr name="OrphanNamesChecked" r:id="rId2"/>
  </customProperties>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39B06F7C-60BC-4FA6-9AB1-632B1E21E0BF}">
          <x14:formula1>
            <xm:f>data!$A$32:$A$43</xm:f>
          </x14:formula1>
          <xm:sqref>Y4:Y5 Y2</xm:sqref>
        </x14:dataValidation>
        <x14:dataValidation type="list" allowBlank="1" showInputMessage="1" showErrorMessage="1" xr:uid="{464716F0-0D9A-4BFB-80E7-3C84D3D2B92A}">
          <x14:formula1>
            <xm:f>data!$A$17:$A$21</xm:f>
          </x14:formula1>
          <xm:sqref>E7:E36</xm:sqref>
        </x14:dataValidation>
        <x14:dataValidation type="list" allowBlank="1" showInputMessage="1" showErrorMessage="1" xr:uid="{AEA08070-2670-4D8A-8B53-740C415AFE7A}">
          <x14:formula1>
            <xm:f>data!$A$24:$A$29</xm:f>
          </x14:formula1>
          <xm:sqref>H7:H36</xm:sqref>
        </x14:dataValidation>
        <x14:dataValidation type="list" allowBlank="1" showInputMessage="1" showErrorMessage="1" xr:uid="{8C6ED8AC-D979-4344-95B4-4D664CDDDD76}">
          <x14:formula1>
            <xm:f>data!$A$3:$A$14</xm:f>
          </x14:formula1>
          <xm:sqref>C7:C36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BE705-E5F7-4285-8B5D-4EDDEC1622E3}">
  <sheetPr>
    <tabColor theme="7" tint="0.79998168889431442"/>
  </sheetPr>
  <dimension ref="A2:G62"/>
  <sheetViews>
    <sheetView workbookViewId="0">
      <selection activeCell="A10" sqref="A10"/>
    </sheetView>
  </sheetViews>
  <sheetFormatPr defaultColWidth="8.88671875" defaultRowHeight="12.75" x14ac:dyDescent="0.2"/>
  <cols>
    <col min="1" max="1" width="20" style="139" bestFit="1" customWidth="1"/>
    <col min="2" max="4" width="8.88671875" style="139"/>
    <col min="5" max="5" width="9.6640625" style="139" customWidth="1"/>
    <col min="6" max="16384" width="8.88671875" style="139"/>
  </cols>
  <sheetData>
    <row r="2" spans="1:1" x14ac:dyDescent="0.2">
      <c r="A2" s="138" t="s">
        <v>71</v>
      </c>
    </row>
    <row r="3" spans="1:1" x14ac:dyDescent="0.2">
      <c r="A3" s="138"/>
    </row>
    <row r="4" spans="1:1" x14ac:dyDescent="0.2">
      <c r="A4" s="140" t="s">
        <v>105</v>
      </c>
    </row>
    <row r="5" spans="1:1" x14ac:dyDescent="0.2">
      <c r="A5" s="140" t="s">
        <v>106</v>
      </c>
    </row>
    <row r="6" spans="1:1" x14ac:dyDescent="0.2">
      <c r="A6" s="140" t="s">
        <v>107</v>
      </c>
    </row>
    <row r="7" spans="1:1" x14ac:dyDescent="0.2">
      <c r="A7" s="140" t="s">
        <v>108</v>
      </c>
    </row>
    <row r="9" spans="1:1" x14ac:dyDescent="0.2">
      <c r="A9" s="140" t="s">
        <v>184</v>
      </c>
    </row>
    <row r="10" spans="1:1" x14ac:dyDescent="0.2">
      <c r="A10" s="140" t="s">
        <v>109</v>
      </c>
    </row>
    <row r="11" spans="1:1" x14ac:dyDescent="0.2">
      <c r="A11" s="140" t="s">
        <v>110</v>
      </c>
    </row>
    <row r="12" spans="1:1" x14ac:dyDescent="0.2">
      <c r="A12" s="140" t="s">
        <v>111</v>
      </c>
    </row>
    <row r="13" spans="1:1" x14ac:dyDescent="0.2">
      <c r="A13" s="140" t="s">
        <v>112</v>
      </c>
    </row>
    <row r="14" spans="1:1" x14ac:dyDescent="0.2">
      <c r="A14" s="140" t="s">
        <v>113</v>
      </c>
    </row>
    <row r="16" spans="1:1" x14ac:dyDescent="0.2">
      <c r="A16" s="138" t="s">
        <v>73</v>
      </c>
    </row>
    <row r="17" spans="1:7" x14ac:dyDescent="0.2">
      <c r="A17" s="138"/>
      <c r="B17" s="140"/>
      <c r="C17" s="140"/>
      <c r="D17" s="140"/>
      <c r="E17" s="140"/>
      <c r="F17" s="140"/>
      <c r="G17" s="140"/>
    </row>
    <row r="18" spans="1:7" x14ac:dyDescent="0.2">
      <c r="A18" s="140" t="s">
        <v>114</v>
      </c>
      <c r="B18" s="140"/>
      <c r="C18" s="140"/>
      <c r="D18" s="140"/>
      <c r="E18" s="140"/>
      <c r="F18" s="140"/>
      <c r="G18" s="140"/>
    </row>
    <row r="19" spans="1:7" x14ac:dyDescent="0.2">
      <c r="A19" s="140" t="s">
        <v>115</v>
      </c>
      <c r="B19" s="140"/>
      <c r="C19" s="140"/>
      <c r="D19" s="140"/>
      <c r="E19" s="140"/>
      <c r="F19" s="140"/>
      <c r="G19" s="140"/>
    </row>
    <row r="20" spans="1:7" x14ac:dyDescent="0.2">
      <c r="A20" s="140" t="s">
        <v>116</v>
      </c>
      <c r="B20" s="140"/>
      <c r="C20" s="140"/>
      <c r="D20" s="140"/>
      <c r="E20" s="140"/>
      <c r="F20" s="140"/>
      <c r="G20" s="140"/>
    </row>
    <row r="21" spans="1:7" x14ac:dyDescent="0.2">
      <c r="A21" s="140" t="s">
        <v>117</v>
      </c>
      <c r="B21" s="140"/>
      <c r="C21" s="140"/>
      <c r="D21" s="140"/>
      <c r="E21" s="140"/>
      <c r="F21" s="140"/>
      <c r="G21" s="140"/>
    </row>
    <row r="23" spans="1:7" x14ac:dyDescent="0.2">
      <c r="A23" s="138" t="s">
        <v>118</v>
      </c>
      <c r="B23" s="140"/>
      <c r="C23" s="140"/>
      <c r="D23" s="140"/>
      <c r="E23" s="140"/>
      <c r="F23" s="140"/>
      <c r="G23" s="140"/>
    </row>
    <row r="25" spans="1:7" x14ac:dyDescent="0.2">
      <c r="A25" s="140" t="s">
        <v>119</v>
      </c>
      <c r="B25" s="140"/>
      <c r="C25" s="140"/>
      <c r="D25" s="140"/>
      <c r="E25" s="140"/>
      <c r="F25" s="140"/>
      <c r="G25" s="140"/>
    </row>
    <row r="26" spans="1:7" x14ac:dyDescent="0.2">
      <c r="A26" s="140" t="s">
        <v>120</v>
      </c>
      <c r="B26" s="140"/>
      <c r="C26" s="140"/>
      <c r="D26" s="140"/>
      <c r="E26" s="140"/>
      <c r="F26" s="140"/>
      <c r="G26" s="140"/>
    </row>
    <row r="27" spans="1:7" x14ac:dyDescent="0.2">
      <c r="A27" s="140" t="s">
        <v>121</v>
      </c>
      <c r="B27" s="140"/>
      <c r="C27" s="140"/>
      <c r="D27" s="140"/>
      <c r="E27" s="140"/>
      <c r="F27" s="140"/>
      <c r="G27" s="140"/>
    </row>
    <row r="28" spans="1:7" x14ac:dyDescent="0.2">
      <c r="A28" s="140" t="s">
        <v>122</v>
      </c>
      <c r="B28" s="140"/>
      <c r="C28" s="140"/>
      <c r="D28" s="140"/>
      <c r="E28" s="140"/>
      <c r="F28" s="140"/>
      <c r="G28" s="140"/>
    </row>
    <row r="29" spans="1:7" ht="13.5" thickBot="1" x14ac:dyDescent="0.25">
      <c r="A29" s="140" t="s">
        <v>123</v>
      </c>
      <c r="B29" s="140"/>
      <c r="C29" s="140"/>
      <c r="D29" s="140"/>
      <c r="E29" s="140"/>
      <c r="F29" s="140"/>
      <c r="G29" s="140"/>
    </row>
    <row r="30" spans="1:7" x14ac:dyDescent="0.2">
      <c r="A30" s="140"/>
      <c r="B30" s="140"/>
      <c r="C30" s="247"/>
      <c r="D30" s="247"/>
      <c r="E30" s="248" t="s">
        <v>50</v>
      </c>
      <c r="F30" s="247"/>
      <c r="G30" s="247"/>
    </row>
    <row r="31" spans="1:7" x14ac:dyDescent="0.2">
      <c r="A31" s="138" t="s">
        <v>51</v>
      </c>
      <c r="B31" s="140"/>
      <c r="C31" s="281" t="s">
        <v>52</v>
      </c>
      <c r="D31" s="281"/>
      <c r="E31" s="249" t="s">
        <v>53</v>
      </c>
      <c r="F31" s="151" t="s">
        <v>124</v>
      </c>
      <c r="G31" s="151" t="s">
        <v>55</v>
      </c>
    </row>
    <row r="32" spans="1:7" x14ac:dyDescent="0.2">
      <c r="A32" s="140" t="s">
        <v>56</v>
      </c>
      <c r="B32" s="140">
        <v>1</v>
      </c>
      <c r="C32" s="140">
        <f>Uitgangspunten!C22</f>
        <v>22</v>
      </c>
      <c r="D32" s="150">
        <f>Uitgangspunten!D22</f>
        <v>8.5603112840466927E-2</v>
      </c>
      <c r="E32" s="152">
        <f>Uitgangspunten!E22</f>
        <v>5.0000000000000001E-3</v>
      </c>
      <c r="F32" s="141">
        <f>Uitgangspunten!F22</f>
        <v>9.0603112840466932E-2</v>
      </c>
      <c r="G32" s="141">
        <f>Uitgangspunten!G22</f>
        <v>9.0603112840466932E-2</v>
      </c>
    </row>
    <row r="33" spans="1:7" x14ac:dyDescent="0.2">
      <c r="A33" s="140" t="s">
        <v>57</v>
      </c>
      <c r="B33" s="140">
        <v>2</v>
      </c>
      <c r="C33" s="140">
        <f>Uitgangspunten!C23</f>
        <v>21</v>
      </c>
      <c r="D33" s="150">
        <f>Uitgangspunten!D23</f>
        <v>8.171206225680934E-2</v>
      </c>
      <c r="E33" s="152">
        <f>Uitgangspunten!E23</f>
        <v>5.0000000000000001E-3</v>
      </c>
      <c r="F33" s="141">
        <f>Uitgangspunten!F23</f>
        <v>8.6712062256809344E-2</v>
      </c>
      <c r="G33" s="141">
        <f>Uitgangspunten!G23</f>
        <v>0.17731517509727629</v>
      </c>
    </row>
    <row r="34" spans="1:7" x14ac:dyDescent="0.2">
      <c r="A34" s="140" t="s">
        <v>58</v>
      </c>
      <c r="B34" s="140">
        <v>3</v>
      </c>
      <c r="C34" s="140">
        <f>Uitgangspunten!C24</f>
        <v>21</v>
      </c>
      <c r="D34" s="150">
        <f>Uitgangspunten!D24</f>
        <v>8.171206225680934E-2</v>
      </c>
      <c r="E34" s="152">
        <f>Uitgangspunten!E24</f>
        <v>5.0000000000000001E-3</v>
      </c>
      <c r="F34" s="141">
        <f>Uitgangspunten!F24</f>
        <v>8.6712062256809344E-2</v>
      </c>
      <c r="G34" s="141">
        <f>Uitgangspunten!G24</f>
        <v>0.26402723735408562</v>
      </c>
    </row>
    <row r="35" spans="1:7" x14ac:dyDescent="0.2">
      <c r="A35" s="140" t="s">
        <v>59</v>
      </c>
      <c r="B35" s="140">
        <v>4</v>
      </c>
      <c r="C35" s="140">
        <f>Uitgangspunten!C25</f>
        <v>22</v>
      </c>
      <c r="D35" s="150">
        <f>Uitgangspunten!D25</f>
        <v>8.5603112840466927E-2</v>
      </c>
      <c r="E35" s="152">
        <f>Uitgangspunten!E25</f>
        <v>5.0000000000000001E-3</v>
      </c>
      <c r="F35" s="141">
        <f>Uitgangspunten!F25</f>
        <v>9.0603112840466932E-2</v>
      </c>
      <c r="G35" s="141">
        <f>Uitgangspunten!G25</f>
        <v>0.35463035019455258</v>
      </c>
    </row>
    <row r="36" spans="1:7" x14ac:dyDescent="0.2">
      <c r="A36" s="140" t="s">
        <v>60</v>
      </c>
      <c r="B36" s="140">
        <v>5</v>
      </c>
      <c r="C36" s="140">
        <f>Uitgangspunten!C26</f>
        <v>21</v>
      </c>
      <c r="D36" s="150">
        <f>Uitgangspunten!D26</f>
        <v>8.171206225680934E-2</v>
      </c>
      <c r="E36" s="152">
        <f>Uitgangspunten!E26</f>
        <v>5.0000000000000001E-3</v>
      </c>
      <c r="F36" s="141">
        <f>Uitgangspunten!F26</f>
        <v>8.6712062256809344E-2</v>
      </c>
      <c r="G36" s="141">
        <f>Uitgangspunten!G26</f>
        <v>0.44134241245136191</v>
      </c>
    </row>
    <row r="37" spans="1:7" x14ac:dyDescent="0.2">
      <c r="A37" s="140" t="s">
        <v>61</v>
      </c>
      <c r="B37" s="140">
        <v>6</v>
      </c>
      <c r="C37" s="140">
        <f>Uitgangspunten!C27</f>
        <v>20</v>
      </c>
      <c r="D37" s="150">
        <f>Uitgangspunten!D27</f>
        <v>7.7821011673151752E-2</v>
      </c>
      <c r="E37" s="152">
        <f>Uitgangspunten!E27</f>
        <v>0</v>
      </c>
      <c r="F37" s="141">
        <f>Uitgangspunten!F27</f>
        <v>7.7821011673151752E-2</v>
      </c>
      <c r="G37" s="141">
        <f>Uitgangspunten!G27</f>
        <v>0.51916342412451366</v>
      </c>
    </row>
    <row r="38" spans="1:7" x14ac:dyDescent="0.2">
      <c r="A38" s="140" t="s">
        <v>62</v>
      </c>
      <c r="B38" s="140">
        <v>7</v>
      </c>
      <c r="C38" s="140">
        <f>Uitgangspunten!C28</f>
        <v>23</v>
      </c>
      <c r="D38" s="150">
        <f>Uitgangspunten!D28</f>
        <v>8.9494163424124515E-2</v>
      </c>
      <c r="E38" s="152">
        <f>Uitgangspunten!E28</f>
        <v>-0.02</v>
      </c>
      <c r="F38" s="141">
        <f>Uitgangspunten!F28</f>
        <v>6.9494163424124511E-2</v>
      </c>
      <c r="G38" s="141">
        <f>Uitgangspunten!G28</f>
        <v>0.58865758754863817</v>
      </c>
    </row>
    <row r="39" spans="1:7" x14ac:dyDescent="0.2">
      <c r="A39" s="140" t="s">
        <v>63</v>
      </c>
      <c r="B39" s="140">
        <v>8</v>
      </c>
      <c r="C39" s="140">
        <f>Uitgangspunten!C29</f>
        <v>22</v>
      </c>
      <c r="D39" s="150">
        <f>Uitgangspunten!D29</f>
        <v>8.5603112840466927E-2</v>
      </c>
      <c r="E39" s="152">
        <f>Uitgangspunten!E29</f>
        <v>-0.02</v>
      </c>
      <c r="F39" s="141">
        <f>Uitgangspunten!F29</f>
        <v>6.5603112840466923E-2</v>
      </c>
      <c r="G39" s="141">
        <f>Uitgangspunten!G29</f>
        <v>0.65426070038910511</v>
      </c>
    </row>
    <row r="40" spans="1:7" x14ac:dyDescent="0.2">
      <c r="A40" s="140" t="s">
        <v>64</v>
      </c>
      <c r="B40" s="140">
        <v>9</v>
      </c>
      <c r="C40" s="140">
        <f>Uitgangspunten!C30</f>
        <v>21</v>
      </c>
      <c r="D40" s="150">
        <f>Uitgangspunten!D30</f>
        <v>8.171206225680934E-2</v>
      </c>
      <c r="E40" s="152">
        <f>Uitgangspunten!E30</f>
        <v>0</v>
      </c>
      <c r="F40" s="141">
        <f>Uitgangspunten!F30</f>
        <v>8.171206225680934E-2</v>
      </c>
      <c r="G40" s="141">
        <f>Uitgangspunten!G30</f>
        <v>0.73597276264591449</v>
      </c>
    </row>
    <row r="41" spans="1:7" x14ac:dyDescent="0.2">
      <c r="A41" s="140" t="s">
        <v>65</v>
      </c>
      <c r="B41" s="140">
        <v>10</v>
      </c>
      <c r="C41" s="140">
        <f>Uitgangspunten!C31</f>
        <v>23</v>
      </c>
      <c r="D41" s="150">
        <f>Uitgangspunten!D31</f>
        <v>8.9494163424124515E-2</v>
      </c>
      <c r="E41" s="152">
        <f>Uitgangspunten!E31</f>
        <v>5.0000000000000001E-3</v>
      </c>
      <c r="F41" s="141">
        <f>Uitgangspunten!F31</f>
        <v>9.4494163424124519E-2</v>
      </c>
      <c r="G41" s="141">
        <f>Uitgangspunten!G31</f>
        <v>0.83046692607003902</v>
      </c>
    </row>
    <row r="42" spans="1:7" x14ac:dyDescent="0.2">
      <c r="A42" s="140" t="s">
        <v>66</v>
      </c>
      <c r="B42" s="140">
        <v>11</v>
      </c>
      <c r="C42" s="140">
        <f>Uitgangspunten!C32</f>
        <v>21</v>
      </c>
      <c r="D42" s="150">
        <f>Uitgangspunten!D32</f>
        <v>8.171206225680934E-2</v>
      </c>
      <c r="E42" s="152">
        <f>Uitgangspunten!E32</f>
        <v>5.0000000000000001E-3</v>
      </c>
      <c r="F42" s="141">
        <f>Uitgangspunten!F32</f>
        <v>8.6712062256809344E-2</v>
      </c>
      <c r="G42" s="141">
        <f>Uitgangspunten!G32</f>
        <v>0.91717898832684841</v>
      </c>
    </row>
    <row r="43" spans="1:7" x14ac:dyDescent="0.2">
      <c r="A43" s="140" t="s">
        <v>67</v>
      </c>
      <c r="B43" s="140">
        <v>12</v>
      </c>
      <c r="C43" s="142">
        <f>Uitgangspunten!C33</f>
        <v>20</v>
      </c>
      <c r="D43" s="149">
        <f>Uitgangspunten!D33</f>
        <v>7.7821011673151752E-2</v>
      </c>
      <c r="E43" s="153">
        <f>Uitgangspunten!E33</f>
        <v>5.0000000000000001E-3</v>
      </c>
      <c r="F43" s="143">
        <f>Uitgangspunten!F33</f>
        <v>8.2821011673151756E-2</v>
      </c>
      <c r="G43" s="143">
        <f>Uitgangspunten!G33</f>
        <v>1.0000000000000002</v>
      </c>
    </row>
    <row r="44" spans="1:7" ht="13.5" thickBot="1" x14ac:dyDescent="0.25">
      <c r="A44" s="140"/>
      <c r="B44" s="140"/>
      <c r="C44" s="140">
        <f>Uitgangspunten!C34</f>
        <v>257</v>
      </c>
      <c r="D44" s="144">
        <f>Uitgangspunten!D34</f>
        <v>1.0000000000000002</v>
      </c>
      <c r="E44" s="145">
        <f>Uitgangspunten!E34</f>
        <v>0</v>
      </c>
      <c r="F44" s="144">
        <f>Uitgangspunten!F34</f>
        <v>1.0000000000000002</v>
      </c>
      <c r="G44" s="141">
        <f>Uitgangspunten!G34</f>
        <v>0</v>
      </c>
    </row>
    <row r="46" spans="1:7" x14ac:dyDescent="0.2">
      <c r="A46" s="138" t="s">
        <v>125</v>
      </c>
      <c r="B46" s="140"/>
      <c r="C46" s="140"/>
      <c r="D46" s="140"/>
      <c r="E46" s="140"/>
      <c r="F46" s="140"/>
      <c r="G46" s="140"/>
    </row>
    <row r="47" spans="1:7" x14ac:dyDescent="0.2">
      <c r="A47" s="140" t="s">
        <v>126</v>
      </c>
      <c r="B47" s="140"/>
      <c r="C47" s="140"/>
      <c r="D47" s="140"/>
      <c r="E47" s="140"/>
      <c r="F47" s="140"/>
      <c r="G47" s="140"/>
    </row>
    <row r="48" spans="1:7" x14ac:dyDescent="0.2">
      <c r="A48" s="140" t="s">
        <v>127</v>
      </c>
      <c r="B48" s="140"/>
      <c r="C48" s="140"/>
      <c r="D48" s="140"/>
      <c r="E48" s="140"/>
      <c r="F48" s="140"/>
      <c r="G48" s="140"/>
    </row>
    <row r="50" spans="1:2" x14ac:dyDescent="0.2">
      <c r="A50" s="138" t="s">
        <v>51</v>
      </c>
      <c r="B50" s="140"/>
    </row>
    <row r="51" spans="1:2" x14ac:dyDescent="0.2">
      <c r="A51" s="140" t="s">
        <v>56</v>
      </c>
      <c r="B51" s="140">
        <v>14</v>
      </c>
    </row>
    <row r="52" spans="1:2" x14ac:dyDescent="0.2">
      <c r="A52" s="140" t="s">
        <v>57</v>
      </c>
      <c r="B52" s="140">
        <v>15</v>
      </c>
    </row>
    <row r="53" spans="1:2" x14ac:dyDescent="0.2">
      <c r="A53" s="140" t="s">
        <v>58</v>
      </c>
      <c r="B53" s="140">
        <v>16</v>
      </c>
    </row>
    <row r="54" spans="1:2" x14ac:dyDescent="0.2">
      <c r="A54" s="140" t="s">
        <v>59</v>
      </c>
      <c r="B54" s="140">
        <v>17</v>
      </c>
    </row>
    <row r="55" spans="1:2" x14ac:dyDescent="0.2">
      <c r="A55" s="140" t="s">
        <v>60</v>
      </c>
      <c r="B55" s="140">
        <v>18</v>
      </c>
    </row>
    <row r="56" spans="1:2" x14ac:dyDescent="0.2">
      <c r="A56" s="140" t="s">
        <v>61</v>
      </c>
      <c r="B56" s="140">
        <v>19</v>
      </c>
    </row>
    <row r="57" spans="1:2" x14ac:dyDescent="0.2">
      <c r="A57" s="140" t="s">
        <v>62</v>
      </c>
      <c r="B57" s="140">
        <v>20</v>
      </c>
    </row>
    <row r="58" spans="1:2" x14ac:dyDescent="0.2">
      <c r="A58" s="140" t="s">
        <v>63</v>
      </c>
      <c r="B58" s="140">
        <v>21</v>
      </c>
    </row>
    <row r="59" spans="1:2" x14ac:dyDescent="0.2">
      <c r="A59" s="140" t="s">
        <v>64</v>
      </c>
      <c r="B59" s="140">
        <v>22</v>
      </c>
    </row>
    <row r="60" spans="1:2" x14ac:dyDescent="0.2">
      <c r="A60" s="140" t="s">
        <v>65</v>
      </c>
      <c r="B60" s="140">
        <v>23</v>
      </c>
    </row>
    <row r="61" spans="1:2" x14ac:dyDescent="0.2">
      <c r="A61" s="140" t="s">
        <v>66</v>
      </c>
      <c r="B61" s="140">
        <v>24</v>
      </c>
    </row>
    <row r="62" spans="1:2" x14ac:dyDescent="0.2">
      <c r="A62" s="140" t="s">
        <v>67</v>
      </c>
      <c r="B62" s="140">
        <v>25</v>
      </c>
    </row>
  </sheetData>
  <mergeCells count="1">
    <mergeCell ref="C31:D31"/>
  </mergeCells>
  <phoneticPr fontId="19" type="noConversion"/>
  <pageMargins left="0.7" right="0.7" top="0.75" bottom="0.75" header="0.3" footer="0.3"/>
  <customProperties>
    <customPr name="OrphanNamesChecked" r:id="rId1"/>
  </customPropertie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14BC0-5DDC-4430-9B66-AB020918FD35}">
  <sheetPr>
    <tabColor theme="7" tint="0.79998168889431442"/>
    <pageSetUpPr fitToPage="1"/>
  </sheetPr>
  <dimension ref="A1:AF1003"/>
  <sheetViews>
    <sheetView showGridLines="0" workbookViewId="0">
      <pane xSplit="2" ySplit="4" topLeftCell="C5" activePane="bottomRight" state="frozen"/>
      <selection pane="topRight" activeCell="C37" sqref="C37"/>
      <selection pane="bottomLeft" activeCell="C37" sqref="C37"/>
      <selection pane="bottomRight" activeCell="C7" sqref="C7"/>
    </sheetView>
  </sheetViews>
  <sheetFormatPr defaultColWidth="11.33203125" defaultRowHeight="15" customHeight="1" x14ac:dyDescent="0.2"/>
  <cols>
    <col min="1" max="1" width="2.88671875" style="226" customWidth="1"/>
    <col min="2" max="2" width="23.88671875" style="225" customWidth="1"/>
    <col min="3" max="24" width="8.6640625" style="225" customWidth="1"/>
    <col min="25" max="25" width="8" style="225" customWidth="1"/>
    <col min="26" max="26" width="8.5546875" style="225" customWidth="1"/>
    <col min="27" max="28" width="8.44140625" style="225" customWidth="1"/>
    <col min="29" max="32" width="9" style="225" customWidth="1"/>
    <col min="33" max="33" width="19.6640625" style="225" customWidth="1"/>
    <col min="34" max="34" width="8.6640625" style="225" customWidth="1"/>
    <col min="35" max="16384" width="11.33203125" style="225"/>
  </cols>
  <sheetData>
    <row r="1" spans="1:32" ht="37.5" customHeight="1" thickBot="1" x14ac:dyDescent="0.3">
      <c r="A1" s="250"/>
      <c r="B1" s="217"/>
      <c r="C1" s="218"/>
      <c r="D1" s="219" t="str">
        <f>'Omzetspec 2024'!E1</f>
        <v>Fysio X</v>
      </c>
      <c r="E1" s="220"/>
      <c r="F1" s="218"/>
      <c r="G1" s="218"/>
      <c r="H1" s="218"/>
      <c r="I1" s="221"/>
      <c r="J1" s="222"/>
      <c r="K1" s="223"/>
      <c r="L1" s="224">
        <f ca="1">NOW()</f>
        <v>45268.455701851854</v>
      </c>
      <c r="M1" s="251"/>
      <c r="AA1" s="251"/>
      <c r="AB1" s="251"/>
      <c r="AC1" s="251"/>
      <c r="AD1" s="251"/>
      <c r="AE1" s="252"/>
      <c r="AF1" s="251"/>
    </row>
    <row r="2" spans="1:32" ht="6" customHeight="1" x14ac:dyDescent="0.25">
      <c r="B2" s="253"/>
      <c r="C2" s="253"/>
      <c r="D2" s="253"/>
      <c r="E2" s="253"/>
      <c r="F2" s="253"/>
      <c r="G2" s="254"/>
      <c r="H2" s="254"/>
      <c r="I2" s="254"/>
      <c r="J2" s="255"/>
      <c r="K2" s="255"/>
      <c r="L2" s="255"/>
      <c r="M2" s="256"/>
      <c r="N2" s="254"/>
      <c r="Z2" s="251"/>
      <c r="AA2" s="251"/>
      <c r="AB2" s="251"/>
      <c r="AC2" s="251"/>
      <c r="AD2" s="251"/>
      <c r="AE2" s="251"/>
      <c r="AF2" s="251"/>
    </row>
    <row r="3" spans="1:32" s="227" customFormat="1" ht="20.25" customHeight="1" x14ac:dyDescent="0.3">
      <c r="B3" s="228"/>
      <c r="C3" s="285" t="s">
        <v>180</v>
      </c>
      <c r="D3" s="286"/>
      <c r="E3" s="286"/>
      <c r="F3" s="286"/>
      <c r="G3" s="286"/>
      <c r="H3" s="286"/>
      <c r="I3" s="286"/>
      <c r="J3" s="286"/>
      <c r="K3" s="286"/>
      <c r="L3" s="286"/>
      <c r="M3" s="286"/>
      <c r="N3" s="287"/>
      <c r="O3" s="288" t="s">
        <v>181</v>
      </c>
      <c r="P3" s="286"/>
      <c r="Q3" s="286"/>
      <c r="R3" s="286"/>
      <c r="S3" s="286"/>
      <c r="T3" s="286"/>
      <c r="U3" s="286"/>
      <c r="V3" s="286"/>
      <c r="W3" s="286"/>
      <c r="X3" s="286"/>
      <c r="Y3" s="286"/>
      <c r="Z3" s="287"/>
    </row>
    <row r="4" spans="1:32" ht="29.25" customHeight="1" x14ac:dyDescent="0.25">
      <c r="A4" s="257"/>
      <c r="B4" s="229" t="s">
        <v>70</v>
      </c>
      <c r="C4" s="230" t="s">
        <v>56</v>
      </c>
      <c r="D4" s="231" t="s">
        <v>57</v>
      </c>
      <c r="E4" s="231" t="s">
        <v>58</v>
      </c>
      <c r="F4" s="231" t="s">
        <v>59</v>
      </c>
      <c r="G4" s="231" t="s">
        <v>60</v>
      </c>
      <c r="H4" s="231" t="s">
        <v>61</v>
      </c>
      <c r="I4" s="231" t="s">
        <v>62</v>
      </c>
      <c r="J4" s="231" t="s">
        <v>63</v>
      </c>
      <c r="K4" s="231" t="s">
        <v>64</v>
      </c>
      <c r="L4" s="231" t="s">
        <v>65</v>
      </c>
      <c r="M4" s="231" t="s">
        <v>66</v>
      </c>
      <c r="N4" s="231" t="s">
        <v>67</v>
      </c>
      <c r="O4" s="230" t="s">
        <v>56</v>
      </c>
      <c r="P4" s="230" t="s">
        <v>57</v>
      </c>
      <c r="Q4" s="230" t="s">
        <v>58</v>
      </c>
      <c r="R4" s="230" t="s">
        <v>59</v>
      </c>
      <c r="S4" s="230" t="s">
        <v>60</v>
      </c>
      <c r="T4" s="230" t="s">
        <v>61</v>
      </c>
      <c r="U4" s="230" t="s">
        <v>62</v>
      </c>
      <c r="V4" s="230" t="s">
        <v>63</v>
      </c>
      <c r="W4" s="230" t="s">
        <v>64</v>
      </c>
      <c r="X4" s="230" t="s">
        <v>65</v>
      </c>
      <c r="Y4" s="230" t="s">
        <v>66</v>
      </c>
      <c r="Z4" s="230" t="s">
        <v>67</v>
      </c>
    </row>
    <row r="5" spans="1:32" ht="15.75" customHeight="1" x14ac:dyDescent="0.25">
      <c r="A5" s="258"/>
      <c r="B5" s="259"/>
      <c r="C5" s="260"/>
      <c r="D5" s="260"/>
      <c r="E5" s="260"/>
      <c r="F5" s="260"/>
      <c r="G5" s="260"/>
      <c r="H5" s="260"/>
      <c r="I5" s="260"/>
      <c r="J5" s="260"/>
      <c r="K5" s="260"/>
      <c r="L5" s="260"/>
      <c r="M5" s="260"/>
      <c r="N5" s="260"/>
      <c r="O5" s="260"/>
      <c r="P5" s="260"/>
      <c r="Q5" s="260"/>
      <c r="R5" s="260"/>
      <c r="S5" s="260"/>
      <c r="T5" s="260"/>
      <c r="U5" s="260"/>
      <c r="V5" s="260"/>
      <c r="W5" s="260"/>
      <c r="X5" s="260"/>
      <c r="Y5" s="260"/>
      <c r="Z5" s="260"/>
    </row>
    <row r="6" spans="1:32" ht="15.75" customHeight="1" x14ac:dyDescent="0.25">
      <c r="B6" s="261"/>
      <c r="C6" s="262"/>
      <c r="D6" s="262"/>
      <c r="E6" s="262"/>
      <c r="F6" s="262"/>
      <c r="G6" s="262"/>
      <c r="H6" s="262"/>
      <c r="I6" s="262"/>
      <c r="J6" s="262"/>
      <c r="K6" s="262"/>
      <c r="L6" s="262"/>
      <c r="M6" s="262"/>
      <c r="N6" s="262"/>
      <c r="O6" s="262"/>
      <c r="P6" s="262"/>
      <c r="Q6" s="262"/>
      <c r="R6" s="262"/>
      <c r="S6" s="262"/>
      <c r="T6" s="262"/>
      <c r="U6" s="262"/>
      <c r="V6" s="262"/>
      <c r="W6" s="262"/>
      <c r="X6" s="262"/>
      <c r="Y6" s="262"/>
      <c r="Z6" s="262"/>
    </row>
    <row r="7" spans="1:32" ht="15.75" customHeight="1" x14ac:dyDescent="0.25">
      <c r="A7" s="258">
        <f>'Omzetspec 2024'!A7</f>
        <v>1</v>
      </c>
      <c r="B7" s="232">
        <f>'Omzetspec 2024'!B7</f>
        <v>0</v>
      </c>
      <c r="C7" s="243">
        <v>100</v>
      </c>
      <c r="D7" s="243">
        <v>100</v>
      </c>
      <c r="E7" s="243">
        <v>100</v>
      </c>
      <c r="F7" s="243">
        <v>100</v>
      </c>
      <c r="G7" s="243">
        <v>100</v>
      </c>
      <c r="H7" s="243">
        <v>100</v>
      </c>
      <c r="I7" s="243">
        <v>100</v>
      </c>
      <c r="J7" s="243">
        <v>100</v>
      </c>
      <c r="K7" s="243">
        <v>100</v>
      </c>
      <c r="L7" s="243">
        <v>100</v>
      </c>
      <c r="M7" s="243">
        <v>100</v>
      </c>
      <c r="N7" s="243">
        <v>100</v>
      </c>
      <c r="O7" s="233">
        <f>C7</f>
        <v>100</v>
      </c>
      <c r="P7" s="234">
        <f>O7+D7</f>
        <v>200</v>
      </c>
      <c r="Q7" s="234">
        <f t="shared" ref="Q7:Z20" si="0">P7+E7</f>
        <v>300</v>
      </c>
      <c r="R7" s="234">
        <f t="shared" si="0"/>
        <v>400</v>
      </c>
      <c r="S7" s="234">
        <f t="shared" si="0"/>
        <v>500</v>
      </c>
      <c r="T7" s="234">
        <f t="shared" si="0"/>
        <v>600</v>
      </c>
      <c r="U7" s="234">
        <f t="shared" si="0"/>
        <v>700</v>
      </c>
      <c r="V7" s="234">
        <f t="shared" si="0"/>
        <v>800</v>
      </c>
      <c r="W7" s="234">
        <f t="shared" si="0"/>
        <v>900</v>
      </c>
      <c r="X7" s="234">
        <f t="shared" si="0"/>
        <v>1000</v>
      </c>
      <c r="Y7" s="234">
        <f t="shared" si="0"/>
        <v>1100</v>
      </c>
      <c r="Z7" s="234">
        <f t="shared" si="0"/>
        <v>1200</v>
      </c>
    </row>
    <row r="8" spans="1:32" ht="15.75" customHeight="1" x14ac:dyDescent="0.25">
      <c r="A8" s="258">
        <f>'Omzetspec 2024'!A8</f>
        <v>2</v>
      </c>
      <c r="B8" s="232">
        <f>'Omzetspec 2024'!B8</f>
        <v>0</v>
      </c>
      <c r="C8" s="243">
        <v>200</v>
      </c>
      <c r="D8" s="243">
        <v>200</v>
      </c>
      <c r="E8" s="243">
        <v>200</v>
      </c>
      <c r="F8" s="243">
        <v>200</v>
      </c>
      <c r="G8" s="243">
        <v>200</v>
      </c>
      <c r="H8" s="243">
        <v>200</v>
      </c>
      <c r="I8" s="243">
        <v>200</v>
      </c>
      <c r="J8" s="243">
        <v>200</v>
      </c>
      <c r="K8" s="243">
        <v>200</v>
      </c>
      <c r="L8" s="243">
        <v>200</v>
      </c>
      <c r="M8" s="243">
        <v>200</v>
      </c>
      <c r="N8" s="243">
        <v>200</v>
      </c>
      <c r="O8" s="233">
        <f>C8</f>
        <v>200</v>
      </c>
      <c r="P8" s="234">
        <f t="shared" ref="P8:Z36" si="1">O8+D8</f>
        <v>400</v>
      </c>
      <c r="Q8" s="234">
        <f t="shared" si="0"/>
        <v>600</v>
      </c>
      <c r="R8" s="234">
        <f t="shared" si="0"/>
        <v>800</v>
      </c>
      <c r="S8" s="234">
        <f t="shared" si="0"/>
        <v>1000</v>
      </c>
      <c r="T8" s="234">
        <f t="shared" si="0"/>
        <v>1200</v>
      </c>
      <c r="U8" s="234">
        <f t="shared" si="0"/>
        <v>1400</v>
      </c>
      <c r="V8" s="234">
        <f t="shared" si="0"/>
        <v>1600</v>
      </c>
      <c r="W8" s="234">
        <f t="shared" si="0"/>
        <v>1800</v>
      </c>
      <c r="X8" s="234">
        <f t="shared" si="0"/>
        <v>2000</v>
      </c>
      <c r="Y8" s="234">
        <f t="shared" si="0"/>
        <v>2200</v>
      </c>
      <c r="Z8" s="234">
        <f t="shared" si="0"/>
        <v>2400</v>
      </c>
    </row>
    <row r="9" spans="1:32" ht="15.75" customHeight="1" x14ac:dyDescent="0.25">
      <c r="A9" s="258">
        <f>'Omzetspec 2024'!A9</f>
        <v>3</v>
      </c>
      <c r="B9" s="232">
        <f>'Omzetspec 2024'!B9</f>
        <v>0</v>
      </c>
      <c r="C9" s="243">
        <v>300</v>
      </c>
      <c r="D9" s="243">
        <v>300</v>
      </c>
      <c r="E9" s="243">
        <v>300</v>
      </c>
      <c r="F9" s="243">
        <v>300</v>
      </c>
      <c r="G9" s="243">
        <v>300</v>
      </c>
      <c r="H9" s="243">
        <v>300</v>
      </c>
      <c r="I9" s="243">
        <v>300</v>
      </c>
      <c r="J9" s="243">
        <v>300</v>
      </c>
      <c r="K9" s="243">
        <v>300</v>
      </c>
      <c r="L9" s="243">
        <v>300</v>
      </c>
      <c r="M9" s="243">
        <v>300</v>
      </c>
      <c r="N9" s="243">
        <v>300</v>
      </c>
      <c r="O9" s="233">
        <f t="shared" ref="O9:O36" si="2">C9</f>
        <v>300</v>
      </c>
      <c r="P9" s="234">
        <f t="shared" si="1"/>
        <v>600</v>
      </c>
      <c r="Q9" s="234">
        <f t="shared" si="0"/>
        <v>900</v>
      </c>
      <c r="R9" s="234">
        <f t="shared" si="0"/>
        <v>1200</v>
      </c>
      <c r="S9" s="234">
        <f t="shared" si="0"/>
        <v>1500</v>
      </c>
      <c r="T9" s="234">
        <f t="shared" si="0"/>
        <v>1800</v>
      </c>
      <c r="U9" s="234">
        <f t="shared" si="0"/>
        <v>2100</v>
      </c>
      <c r="V9" s="234">
        <f t="shared" si="0"/>
        <v>2400</v>
      </c>
      <c r="W9" s="234">
        <f t="shared" si="0"/>
        <v>2700</v>
      </c>
      <c r="X9" s="234">
        <f t="shared" si="0"/>
        <v>3000</v>
      </c>
      <c r="Y9" s="234">
        <f t="shared" si="0"/>
        <v>3300</v>
      </c>
      <c r="Z9" s="234">
        <f t="shared" si="0"/>
        <v>3600</v>
      </c>
    </row>
    <row r="10" spans="1:32" ht="15.75" customHeight="1" x14ac:dyDescent="0.25">
      <c r="A10" s="258">
        <f>'Omzetspec 2024'!A10</f>
        <v>4</v>
      </c>
      <c r="B10" s="232">
        <f>'Omzetspec 2024'!B10</f>
        <v>0</v>
      </c>
      <c r="C10" s="243">
        <v>400</v>
      </c>
      <c r="D10" s="243">
        <v>400</v>
      </c>
      <c r="E10" s="243">
        <v>400</v>
      </c>
      <c r="F10" s="243">
        <v>400</v>
      </c>
      <c r="G10" s="243">
        <v>400</v>
      </c>
      <c r="H10" s="243">
        <v>400</v>
      </c>
      <c r="I10" s="243">
        <v>400</v>
      </c>
      <c r="J10" s="243">
        <v>400</v>
      </c>
      <c r="K10" s="243">
        <v>400</v>
      </c>
      <c r="L10" s="243">
        <v>400</v>
      </c>
      <c r="M10" s="243">
        <v>400</v>
      </c>
      <c r="N10" s="243">
        <v>400</v>
      </c>
      <c r="O10" s="233">
        <f t="shared" si="2"/>
        <v>400</v>
      </c>
      <c r="P10" s="234">
        <f t="shared" si="1"/>
        <v>800</v>
      </c>
      <c r="Q10" s="234">
        <f t="shared" si="0"/>
        <v>1200</v>
      </c>
      <c r="R10" s="234">
        <f t="shared" si="0"/>
        <v>1600</v>
      </c>
      <c r="S10" s="234">
        <f t="shared" si="0"/>
        <v>2000</v>
      </c>
      <c r="T10" s="234">
        <f t="shared" si="0"/>
        <v>2400</v>
      </c>
      <c r="U10" s="234">
        <f t="shared" si="0"/>
        <v>2800</v>
      </c>
      <c r="V10" s="234">
        <f t="shared" si="0"/>
        <v>3200</v>
      </c>
      <c r="W10" s="234">
        <f t="shared" si="0"/>
        <v>3600</v>
      </c>
      <c r="X10" s="234">
        <f t="shared" si="0"/>
        <v>4000</v>
      </c>
      <c r="Y10" s="234">
        <f t="shared" si="0"/>
        <v>4400</v>
      </c>
      <c r="Z10" s="234">
        <f t="shared" si="0"/>
        <v>4800</v>
      </c>
    </row>
    <row r="11" spans="1:32" s="235" customFormat="1" ht="15.75" customHeight="1" x14ac:dyDescent="0.25">
      <c r="A11" s="258">
        <f>'Omzetspec 2024'!A11</f>
        <v>5</v>
      </c>
      <c r="B11" s="232">
        <f>'Omzetspec 2024'!B11</f>
        <v>0</v>
      </c>
      <c r="C11" s="243">
        <v>500</v>
      </c>
      <c r="D11" s="243">
        <v>500</v>
      </c>
      <c r="E11" s="243">
        <v>500</v>
      </c>
      <c r="F11" s="243">
        <v>500</v>
      </c>
      <c r="G11" s="243">
        <v>500</v>
      </c>
      <c r="H11" s="243">
        <v>500</v>
      </c>
      <c r="I11" s="243">
        <v>500</v>
      </c>
      <c r="J11" s="243">
        <v>500</v>
      </c>
      <c r="K11" s="243">
        <v>500</v>
      </c>
      <c r="L11" s="243">
        <v>500</v>
      </c>
      <c r="M11" s="243">
        <v>500</v>
      </c>
      <c r="N11" s="243">
        <v>500</v>
      </c>
      <c r="O11" s="233">
        <f t="shared" si="2"/>
        <v>500</v>
      </c>
      <c r="P11" s="234">
        <f t="shared" si="1"/>
        <v>1000</v>
      </c>
      <c r="Q11" s="234">
        <f t="shared" si="0"/>
        <v>1500</v>
      </c>
      <c r="R11" s="234">
        <f t="shared" si="0"/>
        <v>2000</v>
      </c>
      <c r="S11" s="234">
        <f t="shared" si="0"/>
        <v>2500</v>
      </c>
      <c r="T11" s="234">
        <f t="shared" si="0"/>
        <v>3000</v>
      </c>
      <c r="U11" s="234">
        <f t="shared" si="0"/>
        <v>3500</v>
      </c>
      <c r="V11" s="234">
        <f t="shared" si="0"/>
        <v>4000</v>
      </c>
      <c r="W11" s="234">
        <f t="shared" si="0"/>
        <v>4500</v>
      </c>
      <c r="X11" s="234">
        <f t="shared" si="0"/>
        <v>5000</v>
      </c>
      <c r="Y11" s="234">
        <f t="shared" si="0"/>
        <v>5500</v>
      </c>
      <c r="Z11" s="234">
        <f t="shared" si="0"/>
        <v>6000</v>
      </c>
    </row>
    <row r="12" spans="1:32" ht="15.75" customHeight="1" x14ac:dyDescent="0.25">
      <c r="A12" s="258">
        <f>'Omzetspec 2024'!A12</f>
        <v>6</v>
      </c>
      <c r="B12" s="232">
        <f>'Omzetspec 2024'!B12</f>
        <v>0</v>
      </c>
      <c r="C12" s="243">
        <v>600</v>
      </c>
      <c r="D12" s="243">
        <v>600</v>
      </c>
      <c r="E12" s="243">
        <v>600</v>
      </c>
      <c r="F12" s="243">
        <v>600</v>
      </c>
      <c r="G12" s="243">
        <v>600</v>
      </c>
      <c r="H12" s="243">
        <v>600</v>
      </c>
      <c r="I12" s="243">
        <v>600</v>
      </c>
      <c r="J12" s="243">
        <v>600</v>
      </c>
      <c r="K12" s="243">
        <v>600</v>
      </c>
      <c r="L12" s="243">
        <v>600</v>
      </c>
      <c r="M12" s="243">
        <v>600</v>
      </c>
      <c r="N12" s="243">
        <v>600</v>
      </c>
      <c r="O12" s="233">
        <f t="shared" si="2"/>
        <v>600</v>
      </c>
      <c r="P12" s="234">
        <f t="shared" si="1"/>
        <v>1200</v>
      </c>
      <c r="Q12" s="234">
        <f t="shared" si="0"/>
        <v>1800</v>
      </c>
      <c r="R12" s="234">
        <f t="shared" si="0"/>
        <v>2400</v>
      </c>
      <c r="S12" s="234">
        <f t="shared" si="0"/>
        <v>3000</v>
      </c>
      <c r="T12" s="234">
        <f t="shared" si="0"/>
        <v>3600</v>
      </c>
      <c r="U12" s="234">
        <f t="shared" si="0"/>
        <v>4200</v>
      </c>
      <c r="V12" s="234">
        <f t="shared" si="0"/>
        <v>4800</v>
      </c>
      <c r="W12" s="234">
        <f t="shared" si="0"/>
        <v>5400</v>
      </c>
      <c r="X12" s="234">
        <f t="shared" si="0"/>
        <v>6000</v>
      </c>
      <c r="Y12" s="234">
        <f t="shared" si="0"/>
        <v>6600</v>
      </c>
      <c r="Z12" s="234">
        <f t="shared" si="0"/>
        <v>7200</v>
      </c>
    </row>
    <row r="13" spans="1:32" ht="15.75" customHeight="1" x14ac:dyDescent="0.25">
      <c r="A13" s="258">
        <f>'Omzetspec 2024'!A13</f>
        <v>7</v>
      </c>
      <c r="B13" s="232">
        <f>'Omzetspec 2024'!B13</f>
        <v>0</v>
      </c>
      <c r="C13" s="243">
        <v>700</v>
      </c>
      <c r="D13" s="243">
        <v>700</v>
      </c>
      <c r="E13" s="243">
        <v>700</v>
      </c>
      <c r="F13" s="243">
        <v>700</v>
      </c>
      <c r="G13" s="243">
        <v>700</v>
      </c>
      <c r="H13" s="243">
        <v>700</v>
      </c>
      <c r="I13" s="243">
        <v>700</v>
      </c>
      <c r="J13" s="243">
        <v>700</v>
      </c>
      <c r="K13" s="243">
        <v>700</v>
      </c>
      <c r="L13" s="243">
        <v>700</v>
      </c>
      <c r="M13" s="243">
        <v>700</v>
      </c>
      <c r="N13" s="243">
        <v>700</v>
      </c>
      <c r="O13" s="233">
        <f t="shared" si="2"/>
        <v>700</v>
      </c>
      <c r="P13" s="234">
        <f t="shared" si="1"/>
        <v>1400</v>
      </c>
      <c r="Q13" s="234">
        <f t="shared" si="0"/>
        <v>2100</v>
      </c>
      <c r="R13" s="234">
        <f t="shared" si="0"/>
        <v>2800</v>
      </c>
      <c r="S13" s="234">
        <f t="shared" si="0"/>
        <v>3500</v>
      </c>
      <c r="T13" s="234">
        <f t="shared" si="0"/>
        <v>4200</v>
      </c>
      <c r="U13" s="234">
        <f t="shared" si="0"/>
        <v>4900</v>
      </c>
      <c r="V13" s="234">
        <f t="shared" si="0"/>
        <v>5600</v>
      </c>
      <c r="W13" s="234">
        <f t="shared" si="0"/>
        <v>6300</v>
      </c>
      <c r="X13" s="234">
        <f t="shared" si="0"/>
        <v>7000</v>
      </c>
      <c r="Y13" s="234">
        <f t="shared" si="0"/>
        <v>7700</v>
      </c>
      <c r="Z13" s="234">
        <f t="shared" si="0"/>
        <v>8400</v>
      </c>
    </row>
    <row r="14" spans="1:32" ht="15.75" customHeight="1" x14ac:dyDescent="0.25">
      <c r="A14" s="258">
        <f>'Omzetspec 2024'!A14</f>
        <v>8</v>
      </c>
      <c r="B14" s="232">
        <f>'Omzetspec 2024'!B14</f>
        <v>0</v>
      </c>
      <c r="C14" s="243"/>
      <c r="D14" s="243"/>
      <c r="E14" s="243"/>
      <c r="F14" s="243"/>
      <c r="G14" s="243"/>
      <c r="H14" s="243"/>
      <c r="I14" s="243"/>
      <c r="J14" s="243"/>
      <c r="K14" s="243"/>
      <c r="L14" s="243"/>
      <c r="M14" s="243"/>
      <c r="N14" s="243"/>
      <c r="O14" s="233">
        <f t="shared" si="2"/>
        <v>0</v>
      </c>
      <c r="P14" s="234">
        <f t="shared" si="1"/>
        <v>0</v>
      </c>
      <c r="Q14" s="234">
        <f t="shared" si="0"/>
        <v>0</v>
      </c>
      <c r="R14" s="234">
        <f t="shared" si="0"/>
        <v>0</v>
      </c>
      <c r="S14" s="234">
        <f t="shared" si="0"/>
        <v>0</v>
      </c>
      <c r="T14" s="234">
        <f t="shared" si="0"/>
        <v>0</v>
      </c>
      <c r="U14" s="234">
        <f t="shared" si="0"/>
        <v>0</v>
      </c>
      <c r="V14" s="234">
        <f t="shared" si="0"/>
        <v>0</v>
      </c>
      <c r="W14" s="234">
        <f t="shared" si="0"/>
        <v>0</v>
      </c>
      <c r="X14" s="234">
        <f t="shared" si="0"/>
        <v>0</v>
      </c>
      <c r="Y14" s="234">
        <f t="shared" si="0"/>
        <v>0</v>
      </c>
      <c r="Z14" s="234">
        <f t="shared" si="0"/>
        <v>0</v>
      </c>
    </row>
    <row r="15" spans="1:32" ht="15.75" customHeight="1" x14ac:dyDescent="0.25">
      <c r="A15" s="258">
        <f>'Omzetspec 2024'!A15</f>
        <v>9</v>
      </c>
      <c r="B15" s="232">
        <f>'Omzetspec 2024'!B15</f>
        <v>0</v>
      </c>
      <c r="C15" s="243"/>
      <c r="D15" s="243"/>
      <c r="E15" s="243"/>
      <c r="F15" s="243"/>
      <c r="G15" s="243"/>
      <c r="H15" s="243"/>
      <c r="I15" s="243"/>
      <c r="J15" s="243"/>
      <c r="K15" s="243"/>
      <c r="L15" s="243"/>
      <c r="M15" s="243"/>
      <c r="N15" s="243"/>
      <c r="O15" s="233">
        <f t="shared" si="2"/>
        <v>0</v>
      </c>
      <c r="P15" s="234">
        <f t="shared" si="1"/>
        <v>0</v>
      </c>
      <c r="Q15" s="234">
        <f t="shared" si="0"/>
        <v>0</v>
      </c>
      <c r="R15" s="234">
        <f t="shared" si="0"/>
        <v>0</v>
      </c>
      <c r="S15" s="234">
        <f t="shared" si="0"/>
        <v>0</v>
      </c>
      <c r="T15" s="234">
        <f t="shared" si="0"/>
        <v>0</v>
      </c>
      <c r="U15" s="234">
        <f t="shared" si="0"/>
        <v>0</v>
      </c>
      <c r="V15" s="234">
        <f t="shared" si="0"/>
        <v>0</v>
      </c>
      <c r="W15" s="234">
        <f t="shared" si="0"/>
        <v>0</v>
      </c>
      <c r="X15" s="234">
        <f t="shared" si="0"/>
        <v>0</v>
      </c>
      <c r="Y15" s="234">
        <f t="shared" si="0"/>
        <v>0</v>
      </c>
      <c r="Z15" s="234">
        <f t="shared" si="0"/>
        <v>0</v>
      </c>
    </row>
    <row r="16" spans="1:32" s="235" customFormat="1" ht="15.75" customHeight="1" x14ac:dyDescent="0.25">
      <c r="A16" s="258">
        <f>'Omzetspec 2024'!A16</f>
        <v>10</v>
      </c>
      <c r="B16" s="232">
        <f>'Omzetspec 2024'!B16</f>
        <v>0</v>
      </c>
      <c r="C16" s="244"/>
      <c r="D16" s="244"/>
      <c r="E16" s="244"/>
      <c r="F16" s="244"/>
      <c r="G16" s="244"/>
      <c r="H16" s="244"/>
      <c r="I16" s="244"/>
      <c r="J16" s="244"/>
      <c r="K16" s="244"/>
      <c r="L16" s="244"/>
      <c r="M16" s="244"/>
      <c r="N16" s="244"/>
      <c r="O16" s="233">
        <f t="shared" si="2"/>
        <v>0</v>
      </c>
      <c r="P16" s="234">
        <f t="shared" si="1"/>
        <v>0</v>
      </c>
      <c r="Q16" s="234">
        <f t="shared" si="0"/>
        <v>0</v>
      </c>
      <c r="R16" s="234">
        <f t="shared" si="0"/>
        <v>0</v>
      </c>
      <c r="S16" s="234">
        <f t="shared" si="0"/>
        <v>0</v>
      </c>
      <c r="T16" s="234">
        <f t="shared" si="0"/>
        <v>0</v>
      </c>
      <c r="U16" s="234">
        <f t="shared" si="0"/>
        <v>0</v>
      </c>
      <c r="V16" s="234">
        <f t="shared" si="0"/>
        <v>0</v>
      </c>
      <c r="W16" s="234">
        <f t="shared" si="0"/>
        <v>0</v>
      </c>
      <c r="X16" s="234">
        <f t="shared" si="0"/>
        <v>0</v>
      </c>
      <c r="Y16" s="234">
        <f t="shared" si="0"/>
        <v>0</v>
      </c>
      <c r="Z16" s="234">
        <f t="shared" si="0"/>
        <v>0</v>
      </c>
    </row>
    <row r="17" spans="1:26" ht="15.75" customHeight="1" x14ac:dyDescent="0.25">
      <c r="A17" s="258">
        <f>'Omzetspec 2024'!A17</f>
        <v>11</v>
      </c>
      <c r="B17" s="232">
        <f>'Omzetspec 2024'!B17</f>
        <v>0</v>
      </c>
      <c r="C17" s="243"/>
      <c r="D17" s="243"/>
      <c r="E17" s="243"/>
      <c r="F17" s="243"/>
      <c r="G17" s="243"/>
      <c r="H17" s="243"/>
      <c r="I17" s="243"/>
      <c r="J17" s="243"/>
      <c r="K17" s="243"/>
      <c r="L17" s="243"/>
      <c r="M17" s="243"/>
      <c r="N17" s="243"/>
      <c r="O17" s="233">
        <f t="shared" si="2"/>
        <v>0</v>
      </c>
      <c r="P17" s="234">
        <f t="shared" si="1"/>
        <v>0</v>
      </c>
      <c r="Q17" s="234">
        <f t="shared" si="0"/>
        <v>0</v>
      </c>
      <c r="R17" s="234">
        <f t="shared" si="0"/>
        <v>0</v>
      </c>
      <c r="S17" s="234">
        <f t="shared" si="0"/>
        <v>0</v>
      </c>
      <c r="T17" s="234">
        <f t="shared" si="0"/>
        <v>0</v>
      </c>
      <c r="U17" s="234">
        <f t="shared" si="0"/>
        <v>0</v>
      </c>
      <c r="V17" s="234">
        <f t="shared" si="0"/>
        <v>0</v>
      </c>
      <c r="W17" s="234">
        <f t="shared" si="0"/>
        <v>0</v>
      </c>
      <c r="X17" s="234">
        <f t="shared" si="0"/>
        <v>0</v>
      </c>
      <c r="Y17" s="234">
        <f t="shared" si="0"/>
        <v>0</v>
      </c>
      <c r="Z17" s="234">
        <f t="shared" si="0"/>
        <v>0</v>
      </c>
    </row>
    <row r="18" spans="1:26" ht="15.75" customHeight="1" x14ac:dyDescent="0.25">
      <c r="A18" s="258">
        <f>'Omzetspec 2024'!A18</f>
        <v>12</v>
      </c>
      <c r="B18" s="232">
        <f>'Omzetspec 2024'!B18</f>
        <v>0</v>
      </c>
      <c r="C18" s="243"/>
      <c r="D18" s="243"/>
      <c r="E18" s="243"/>
      <c r="F18" s="243"/>
      <c r="G18" s="243"/>
      <c r="H18" s="243"/>
      <c r="I18" s="243"/>
      <c r="J18" s="243"/>
      <c r="K18" s="243"/>
      <c r="L18" s="243"/>
      <c r="M18" s="243"/>
      <c r="N18" s="243"/>
      <c r="O18" s="233">
        <f t="shared" si="2"/>
        <v>0</v>
      </c>
      <c r="P18" s="234">
        <f t="shared" si="1"/>
        <v>0</v>
      </c>
      <c r="Q18" s="234">
        <f t="shared" si="0"/>
        <v>0</v>
      </c>
      <c r="R18" s="234">
        <f t="shared" si="0"/>
        <v>0</v>
      </c>
      <c r="S18" s="234">
        <f t="shared" si="0"/>
        <v>0</v>
      </c>
      <c r="T18" s="234">
        <f t="shared" si="0"/>
        <v>0</v>
      </c>
      <c r="U18" s="234">
        <f t="shared" si="0"/>
        <v>0</v>
      </c>
      <c r="V18" s="234">
        <f t="shared" si="0"/>
        <v>0</v>
      </c>
      <c r="W18" s="234">
        <f t="shared" si="0"/>
        <v>0</v>
      </c>
      <c r="X18" s="234">
        <f t="shared" si="0"/>
        <v>0</v>
      </c>
      <c r="Y18" s="234">
        <f t="shared" si="0"/>
        <v>0</v>
      </c>
      <c r="Z18" s="234">
        <f t="shared" si="0"/>
        <v>0</v>
      </c>
    </row>
    <row r="19" spans="1:26" ht="15.75" customHeight="1" x14ac:dyDescent="0.25">
      <c r="A19" s="258">
        <f>'Omzetspec 2024'!A19</f>
        <v>13</v>
      </c>
      <c r="B19" s="232">
        <f>'Omzetspec 2024'!B19</f>
        <v>0</v>
      </c>
      <c r="C19" s="243"/>
      <c r="D19" s="243"/>
      <c r="E19" s="243"/>
      <c r="F19" s="243"/>
      <c r="G19" s="243"/>
      <c r="H19" s="243"/>
      <c r="I19" s="243"/>
      <c r="J19" s="243"/>
      <c r="K19" s="243"/>
      <c r="L19" s="243"/>
      <c r="M19" s="243"/>
      <c r="N19" s="243"/>
      <c r="O19" s="233">
        <f t="shared" si="2"/>
        <v>0</v>
      </c>
      <c r="P19" s="234">
        <f t="shared" si="1"/>
        <v>0</v>
      </c>
      <c r="Q19" s="234">
        <f t="shared" si="0"/>
        <v>0</v>
      </c>
      <c r="R19" s="234">
        <f t="shared" si="0"/>
        <v>0</v>
      </c>
      <c r="S19" s="234">
        <f t="shared" si="0"/>
        <v>0</v>
      </c>
      <c r="T19" s="234">
        <f t="shared" si="0"/>
        <v>0</v>
      </c>
      <c r="U19" s="234">
        <f t="shared" si="0"/>
        <v>0</v>
      </c>
      <c r="V19" s="234">
        <f t="shared" si="0"/>
        <v>0</v>
      </c>
      <c r="W19" s="234">
        <f t="shared" si="0"/>
        <v>0</v>
      </c>
      <c r="X19" s="234">
        <f t="shared" si="0"/>
        <v>0</v>
      </c>
      <c r="Y19" s="234">
        <f t="shared" si="0"/>
        <v>0</v>
      </c>
      <c r="Z19" s="234">
        <f t="shared" si="0"/>
        <v>0</v>
      </c>
    </row>
    <row r="20" spans="1:26" ht="15.75" customHeight="1" x14ac:dyDescent="0.25">
      <c r="A20" s="258">
        <f>'Omzetspec 2024'!A20</f>
        <v>14</v>
      </c>
      <c r="B20" s="232">
        <f>'Omzetspec 2024'!B20</f>
        <v>0</v>
      </c>
      <c r="C20" s="243"/>
      <c r="D20" s="243"/>
      <c r="E20" s="243"/>
      <c r="F20" s="243"/>
      <c r="G20" s="243"/>
      <c r="H20" s="243"/>
      <c r="I20" s="243"/>
      <c r="J20" s="243"/>
      <c r="K20" s="243"/>
      <c r="L20" s="243"/>
      <c r="M20" s="243"/>
      <c r="N20" s="243"/>
      <c r="O20" s="233">
        <f t="shared" si="2"/>
        <v>0</v>
      </c>
      <c r="P20" s="234">
        <f t="shared" si="1"/>
        <v>0</v>
      </c>
      <c r="Q20" s="234">
        <f t="shared" si="0"/>
        <v>0</v>
      </c>
      <c r="R20" s="234">
        <f t="shared" si="0"/>
        <v>0</v>
      </c>
      <c r="S20" s="234">
        <f t="shared" si="0"/>
        <v>0</v>
      </c>
      <c r="T20" s="234">
        <f t="shared" si="0"/>
        <v>0</v>
      </c>
      <c r="U20" s="234">
        <f t="shared" si="0"/>
        <v>0</v>
      </c>
      <c r="V20" s="234">
        <f t="shared" si="0"/>
        <v>0</v>
      </c>
      <c r="W20" s="234">
        <f t="shared" si="0"/>
        <v>0</v>
      </c>
      <c r="X20" s="234">
        <f t="shared" si="0"/>
        <v>0</v>
      </c>
      <c r="Y20" s="234">
        <f t="shared" si="0"/>
        <v>0</v>
      </c>
      <c r="Z20" s="234">
        <f t="shared" si="0"/>
        <v>0</v>
      </c>
    </row>
    <row r="21" spans="1:26" ht="15.75" customHeight="1" x14ac:dyDescent="0.25">
      <c r="A21" s="258">
        <f>'Omzetspec 2024'!A21</f>
        <v>15</v>
      </c>
      <c r="B21" s="232">
        <f>'Omzetspec 2024'!B21</f>
        <v>0</v>
      </c>
      <c r="C21" s="243"/>
      <c r="D21" s="243"/>
      <c r="E21" s="243"/>
      <c r="F21" s="243"/>
      <c r="G21" s="243"/>
      <c r="H21" s="243"/>
      <c r="I21" s="243"/>
      <c r="J21" s="243"/>
      <c r="K21" s="243"/>
      <c r="L21" s="243"/>
      <c r="M21" s="243"/>
      <c r="N21" s="243"/>
      <c r="O21" s="233">
        <f t="shared" si="2"/>
        <v>0</v>
      </c>
      <c r="P21" s="234">
        <f t="shared" si="1"/>
        <v>0</v>
      </c>
      <c r="Q21" s="234">
        <f t="shared" si="1"/>
        <v>0</v>
      </c>
      <c r="R21" s="234">
        <f t="shared" si="1"/>
        <v>0</v>
      </c>
      <c r="S21" s="234">
        <f t="shared" si="1"/>
        <v>0</v>
      </c>
      <c r="T21" s="234">
        <f t="shared" si="1"/>
        <v>0</v>
      </c>
      <c r="U21" s="234">
        <f t="shared" si="1"/>
        <v>0</v>
      </c>
      <c r="V21" s="234">
        <f t="shared" si="1"/>
        <v>0</v>
      </c>
      <c r="W21" s="234">
        <f t="shared" si="1"/>
        <v>0</v>
      </c>
      <c r="X21" s="234">
        <f t="shared" si="1"/>
        <v>0</v>
      </c>
      <c r="Y21" s="234">
        <f t="shared" si="1"/>
        <v>0</v>
      </c>
      <c r="Z21" s="234">
        <f t="shared" si="1"/>
        <v>0</v>
      </c>
    </row>
    <row r="22" spans="1:26" ht="15.75" customHeight="1" x14ac:dyDescent="0.25">
      <c r="A22" s="258">
        <f>'Omzetspec 2024'!A22</f>
        <v>16</v>
      </c>
      <c r="B22" s="232">
        <f>'Omzetspec 2024'!B22</f>
        <v>0</v>
      </c>
      <c r="C22" s="243"/>
      <c r="D22" s="243"/>
      <c r="E22" s="243"/>
      <c r="F22" s="243"/>
      <c r="G22" s="243"/>
      <c r="H22" s="243"/>
      <c r="I22" s="243"/>
      <c r="J22" s="243"/>
      <c r="K22" s="243"/>
      <c r="L22" s="243"/>
      <c r="M22" s="243"/>
      <c r="N22" s="243"/>
      <c r="O22" s="233">
        <f t="shared" si="2"/>
        <v>0</v>
      </c>
      <c r="P22" s="234">
        <f t="shared" si="1"/>
        <v>0</v>
      </c>
      <c r="Q22" s="234">
        <f t="shared" si="1"/>
        <v>0</v>
      </c>
      <c r="R22" s="234">
        <f t="shared" si="1"/>
        <v>0</v>
      </c>
      <c r="S22" s="234">
        <f t="shared" si="1"/>
        <v>0</v>
      </c>
      <c r="T22" s="234">
        <f t="shared" si="1"/>
        <v>0</v>
      </c>
      <c r="U22" s="234">
        <f t="shared" si="1"/>
        <v>0</v>
      </c>
      <c r="V22" s="234">
        <f t="shared" si="1"/>
        <v>0</v>
      </c>
      <c r="W22" s="234">
        <f t="shared" si="1"/>
        <v>0</v>
      </c>
      <c r="X22" s="234">
        <f t="shared" si="1"/>
        <v>0</v>
      </c>
      <c r="Y22" s="234">
        <f t="shared" si="1"/>
        <v>0</v>
      </c>
      <c r="Z22" s="234">
        <f t="shared" si="1"/>
        <v>0</v>
      </c>
    </row>
    <row r="23" spans="1:26" ht="15.75" customHeight="1" x14ac:dyDescent="0.25">
      <c r="A23" s="258">
        <f>'Omzetspec 2024'!A23</f>
        <v>17</v>
      </c>
      <c r="B23" s="232">
        <f>'Omzetspec 2024'!B23</f>
        <v>0</v>
      </c>
      <c r="C23" s="243"/>
      <c r="D23" s="243"/>
      <c r="E23" s="243"/>
      <c r="F23" s="243"/>
      <c r="G23" s="243"/>
      <c r="H23" s="243"/>
      <c r="I23" s="243"/>
      <c r="J23" s="243"/>
      <c r="K23" s="243"/>
      <c r="L23" s="243"/>
      <c r="M23" s="243"/>
      <c r="N23" s="243"/>
      <c r="O23" s="233">
        <f t="shared" si="2"/>
        <v>0</v>
      </c>
      <c r="P23" s="234">
        <f t="shared" si="1"/>
        <v>0</v>
      </c>
      <c r="Q23" s="234">
        <f t="shared" si="1"/>
        <v>0</v>
      </c>
      <c r="R23" s="234">
        <f t="shared" si="1"/>
        <v>0</v>
      </c>
      <c r="S23" s="234">
        <f t="shared" si="1"/>
        <v>0</v>
      </c>
      <c r="T23" s="234">
        <f t="shared" si="1"/>
        <v>0</v>
      </c>
      <c r="U23" s="234">
        <f t="shared" si="1"/>
        <v>0</v>
      </c>
      <c r="V23" s="234">
        <f t="shared" si="1"/>
        <v>0</v>
      </c>
      <c r="W23" s="234">
        <f t="shared" si="1"/>
        <v>0</v>
      </c>
      <c r="X23" s="234">
        <f t="shared" si="1"/>
        <v>0</v>
      </c>
      <c r="Y23" s="234">
        <f t="shared" si="1"/>
        <v>0</v>
      </c>
      <c r="Z23" s="234">
        <f t="shared" si="1"/>
        <v>0</v>
      </c>
    </row>
    <row r="24" spans="1:26" ht="15.75" customHeight="1" x14ac:dyDescent="0.25">
      <c r="A24" s="258">
        <f>'Omzetspec 2024'!A24</f>
        <v>18</v>
      </c>
      <c r="B24" s="232">
        <f>'Omzetspec 2024'!B24</f>
        <v>0</v>
      </c>
      <c r="C24" s="243"/>
      <c r="D24" s="243"/>
      <c r="E24" s="243"/>
      <c r="F24" s="243"/>
      <c r="G24" s="243"/>
      <c r="H24" s="243"/>
      <c r="I24" s="243"/>
      <c r="J24" s="243"/>
      <c r="K24" s="243"/>
      <c r="L24" s="243"/>
      <c r="M24" s="243"/>
      <c r="N24" s="243"/>
      <c r="O24" s="233">
        <f t="shared" si="2"/>
        <v>0</v>
      </c>
      <c r="P24" s="234">
        <f t="shared" si="1"/>
        <v>0</v>
      </c>
      <c r="Q24" s="234">
        <f t="shared" si="1"/>
        <v>0</v>
      </c>
      <c r="R24" s="234">
        <f t="shared" si="1"/>
        <v>0</v>
      </c>
      <c r="S24" s="234">
        <f t="shared" si="1"/>
        <v>0</v>
      </c>
      <c r="T24" s="234">
        <f t="shared" si="1"/>
        <v>0</v>
      </c>
      <c r="U24" s="234">
        <f t="shared" si="1"/>
        <v>0</v>
      </c>
      <c r="V24" s="234">
        <f t="shared" si="1"/>
        <v>0</v>
      </c>
      <c r="W24" s="234">
        <f t="shared" si="1"/>
        <v>0</v>
      </c>
      <c r="X24" s="234">
        <f t="shared" si="1"/>
        <v>0</v>
      </c>
      <c r="Y24" s="234">
        <f t="shared" si="1"/>
        <v>0</v>
      </c>
      <c r="Z24" s="234">
        <f t="shared" si="1"/>
        <v>0</v>
      </c>
    </row>
    <row r="25" spans="1:26" ht="15.75" customHeight="1" x14ac:dyDescent="0.25">
      <c r="A25" s="258">
        <f>'Omzetspec 2024'!A25</f>
        <v>19</v>
      </c>
      <c r="B25" s="232">
        <f>'Omzetspec 2024'!B25</f>
        <v>0</v>
      </c>
      <c r="C25" s="243"/>
      <c r="D25" s="243"/>
      <c r="E25" s="243"/>
      <c r="F25" s="243"/>
      <c r="G25" s="243"/>
      <c r="H25" s="243"/>
      <c r="I25" s="243"/>
      <c r="J25" s="243"/>
      <c r="K25" s="243"/>
      <c r="L25" s="243"/>
      <c r="M25" s="243"/>
      <c r="N25" s="243"/>
      <c r="O25" s="233">
        <f t="shared" si="2"/>
        <v>0</v>
      </c>
      <c r="P25" s="234">
        <f t="shared" si="1"/>
        <v>0</v>
      </c>
      <c r="Q25" s="234">
        <f t="shared" si="1"/>
        <v>0</v>
      </c>
      <c r="R25" s="234">
        <f t="shared" si="1"/>
        <v>0</v>
      </c>
      <c r="S25" s="234">
        <f t="shared" si="1"/>
        <v>0</v>
      </c>
      <c r="T25" s="234">
        <f t="shared" si="1"/>
        <v>0</v>
      </c>
      <c r="U25" s="234">
        <f t="shared" si="1"/>
        <v>0</v>
      </c>
      <c r="V25" s="234">
        <f t="shared" si="1"/>
        <v>0</v>
      </c>
      <c r="W25" s="234">
        <f t="shared" si="1"/>
        <v>0</v>
      </c>
      <c r="X25" s="234">
        <f t="shared" si="1"/>
        <v>0</v>
      </c>
      <c r="Y25" s="234">
        <f t="shared" si="1"/>
        <v>0</v>
      </c>
      <c r="Z25" s="234">
        <f t="shared" si="1"/>
        <v>0</v>
      </c>
    </row>
    <row r="26" spans="1:26" ht="15.75" customHeight="1" x14ac:dyDescent="0.25">
      <c r="A26" s="258">
        <f>'Omzetspec 2024'!A26</f>
        <v>20</v>
      </c>
      <c r="B26" s="232">
        <f>'Omzetspec 2024'!B26</f>
        <v>0</v>
      </c>
      <c r="C26" s="243"/>
      <c r="D26" s="243"/>
      <c r="E26" s="243"/>
      <c r="F26" s="243"/>
      <c r="G26" s="243"/>
      <c r="H26" s="243"/>
      <c r="I26" s="243"/>
      <c r="J26" s="243"/>
      <c r="K26" s="243"/>
      <c r="L26" s="243"/>
      <c r="M26" s="243"/>
      <c r="N26" s="243"/>
      <c r="O26" s="233">
        <f t="shared" si="2"/>
        <v>0</v>
      </c>
      <c r="P26" s="234">
        <f t="shared" si="1"/>
        <v>0</v>
      </c>
      <c r="Q26" s="234">
        <f t="shared" si="1"/>
        <v>0</v>
      </c>
      <c r="R26" s="234">
        <f t="shared" si="1"/>
        <v>0</v>
      </c>
      <c r="S26" s="234">
        <f t="shared" si="1"/>
        <v>0</v>
      </c>
      <c r="T26" s="234">
        <f t="shared" si="1"/>
        <v>0</v>
      </c>
      <c r="U26" s="234">
        <f t="shared" si="1"/>
        <v>0</v>
      </c>
      <c r="V26" s="234">
        <f t="shared" si="1"/>
        <v>0</v>
      </c>
      <c r="W26" s="234">
        <f t="shared" si="1"/>
        <v>0</v>
      </c>
      <c r="X26" s="234">
        <f t="shared" si="1"/>
        <v>0</v>
      </c>
      <c r="Y26" s="234">
        <f t="shared" si="1"/>
        <v>0</v>
      </c>
      <c r="Z26" s="234">
        <f t="shared" si="1"/>
        <v>0</v>
      </c>
    </row>
    <row r="27" spans="1:26" ht="15.75" customHeight="1" x14ac:dyDescent="0.25">
      <c r="A27" s="258">
        <f>'Omzetspec 2024'!A27</f>
        <v>21</v>
      </c>
      <c r="B27" s="232">
        <f>'Omzetspec 2024'!B27</f>
        <v>0</v>
      </c>
      <c r="C27" s="243"/>
      <c r="D27" s="243"/>
      <c r="E27" s="243"/>
      <c r="F27" s="243"/>
      <c r="G27" s="243"/>
      <c r="H27" s="243"/>
      <c r="I27" s="243"/>
      <c r="J27" s="243"/>
      <c r="K27" s="243"/>
      <c r="L27" s="243"/>
      <c r="M27" s="243"/>
      <c r="N27" s="243"/>
      <c r="O27" s="233">
        <f t="shared" si="2"/>
        <v>0</v>
      </c>
      <c r="P27" s="234">
        <f t="shared" si="1"/>
        <v>0</v>
      </c>
      <c r="Q27" s="234">
        <f t="shared" si="1"/>
        <v>0</v>
      </c>
      <c r="R27" s="234">
        <f t="shared" si="1"/>
        <v>0</v>
      </c>
      <c r="S27" s="234">
        <f t="shared" si="1"/>
        <v>0</v>
      </c>
      <c r="T27" s="234">
        <f t="shared" si="1"/>
        <v>0</v>
      </c>
      <c r="U27" s="234">
        <f t="shared" si="1"/>
        <v>0</v>
      </c>
      <c r="V27" s="234">
        <f t="shared" si="1"/>
        <v>0</v>
      </c>
      <c r="W27" s="234">
        <f t="shared" si="1"/>
        <v>0</v>
      </c>
      <c r="X27" s="234">
        <f t="shared" si="1"/>
        <v>0</v>
      </c>
      <c r="Y27" s="234">
        <f t="shared" si="1"/>
        <v>0</v>
      </c>
      <c r="Z27" s="234">
        <f t="shared" si="1"/>
        <v>0</v>
      </c>
    </row>
    <row r="28" spans="1:26" ht="15.75" customHeight="1" x14ac:dyDescent="0.25">
      <c r="A28" s="258">
        <f>'Omzetspec 2024'!A28</f>
        <v>22</v>
      </c>
      <c r="B28" s="232">
        <f>'Omzetspec 2024'!B28</f>
        <v>0</v>
      </c>
      <c r="C28" s="243"/>
      <c r="D28" s="243"/>
      <c r="E28" s="243"/>
      <c r="F28" s="243"/>
      <c r="G28" s="243"/>
      <c r="H28" s="243"/>
      <c r="I28" s="243"/>
      <c r="J28" s="243"/>
      <c r="K28" s="243"/>
      <c r="L28" s="243"/>
      <c r="M28" s="243"/>
      <c r="N28" s="243"/>
      <c r="O28" s="233">
        <f t="shared" si="2"/>
        <v>0</v>
      </c>
      <c r="P28" s="234">
        <f t="shared" si="1"/>
        <v>0</v>
      </c>
      <c r="Q28" s="234">
        <f t="shared" si="1"/>
        <v>0</v>
      </c>
      <c r="R28" s="234">
        <f t="shared" si="1"/>
        <v>0</v>
      </c>
      <c r="S28" s="234">
        <f t="shared" si="1"/>
        <v>0</v>
      </c>
      <c r="T28" s="234">
        <f t="shared" si="1"/>
        <v>0</v>
      </c>
      <c r="U28" s="234">
        <f t="shared" si="1"/>
        <v>0</v>
      </c>
      <c r="V28" s="234">
        <f t="shared" si="1"/>
        <v>0</v>
      </c>
      <c r="W28" s="234">
        <f t="shared" si="1"/>
        <v>0</v>
      </c>
      <c r="X28" s="234">
        <f t="shared" si="1"/>
        <v>0</v>
      </c>
      <c r="Y28" s="234">
        <f t="shared" si="1"/>
        <v>0</v>
      </c>
      <c r="Z28" s="234">
        <f t="shared" si="1"/>
        <v>0</v>
      </c>
    </row>
    <row r="29" spans="1:26" ht="15.75" customHeight="1" x14ac:dyDescent="0.25">
      <c r="A29" s="258">
        <f>'Omzetspec 2024'!A29</f>
        <v>23</v>
      </c>
      <c r="B29" s="232">
        <f>'Omzetspec 2024'!B29</f>
        <v>0</v>
      </c>
      <c r="C29" s="243"/>
      <c r="D29" s="243"/>
      <c r="E29" s="243"/>
      <c r="F29" s="243"/>
      <c r="G29" s="243"/>
      <c r="H29" s="243"/>
      <c r="I29" s="243"/>
      <c r="J29" s="243"/>
      <c r="K29" s="243"/>
      <c r="L29" s="243"/>
      <c r="M29" s="243"/>
      <c r="N29" s="243"/>
      <c r="O29" s="233">
        <f t="shared" si="2"/>
        <v>0</v>
      </c>
      <c r="P29" s="234">
        <f t="shared" si="1"/>
        <v>0</v>
      </c>
      <c r="Q29" s="234">
        <f t="shared" si="1"/>
        <v>0</v>
      </c>
      <c r="R29" s="234">
        <f t="shared" si="1"/>
        <v>0</v>
      </c>
      <c r="S29" s="234">
        <f t="shared" si="1"/>
        <v>0</v>
      </c>
      <c r="T29" s="234">
        <f t="shared" si="1"/>
        <v>0</v>
      </c>
      <c r="U29" s="234">
        <f t="shared" si="1"/>
        <v>0</v>
      </c>
      <c r="V29" s="234">
        <f t="shared" si="1"/>
        <v>0</v>
      </c>
      <c r="W29" s="234">
        <f t="shared" si="1"/>
        <v>0</v>
      </c>
      <c r="X29" s="234">
        <f t="shared" si="1"/>
        <v>0</v>
      </c>
      <c r="Y29" s="234">
        <f t="shared" si="1"/>
        <v>0</v>
      </c>
      <c r="Z29" s="234">
        <f t="shared" si="1"/>
        <v>0</v>
      </c>
    </row>
    <row r="30" spans="1:26" s="235" customFormat="1" ht="15.75" customHeight="1" x14ac:dyDescent="0.25">
      <c r="A30" s="258">
        <f>'Omzetspec 2024'!A30</f>
        <v>24</v>
      </c>
      <c r="B30" s="232">
        <f>'Omzetspec 2024'!B30</f>
        <v>0</v>
      </c>
      <c r="C30" s="243"/>
      <c r="D30" s="243"/>
      <c r="E30" s="243"/>
      <c r="F30" s="243"/>
      <c r="G30" s="243"/>
      <c r="H30" s="243"/>
      <c r="I30" s="243"/>
      <c r="J30" s="243"/>
      <c r="K30" s="243"/>
      <c r="L30" s="243"/>
      <c r="M30" s="243"/>
      <c r="N30" s="243"/>
      <c r="O30" s="233">
        <f t="shared" si="2"/>
        <v>0</v>
      </c>
      <c r="P30" s="234">
        <f t="shared" si="1"/>
        <v>0</v>
      </c>
      <c r="Q30" s="234">
        <f t="shared" si="1"/>
        <v>0</v>
      </c>
      <c r="R30" s="234">
        <f t="shared" si="1"/>
        <v>0</v>
      </c>
      <c r="S30" s="234">
        <f t="shared" si="1"/>
        <v>0</v>
      </c>
      <c r="T30" s="234">
        <f t="shared" si="1"/>
        <v>0</v>
      </c>
      <c r="U30" s="234">
        <f t="shared" si="1"/>
        <v>0</v>
      </c>
      <c r="V30" s="234">
        <f t="shared" si="1"/>
        <v>0</v>
      </c>
      <c r="W30" s="234">
        <f t="shared" si="1"/>
        <v>0</v>
      </c>
      <c r="X30" s="234">
        <f t="shared" si="1"/>
        <v>0</v>
      </c>
      <c r="Y30" s="234">
        <f t="shared" si="1"/>
        <v>0</v>
      </c>
      <c r="Z30" s="234">
        <f t="shared" si="1"/>
        <v>0</v>
      </c>
    </row>
    <row r="31" spans="1:26" ht="15.75" customHeight="1" x14ac:dyDescent="0.25">
      <c r="A31" s="258">
        <f>'Omzetspec 2024'!A31</f>
        <v>25</v>
      </c>
      <c r="B31" s="232">
        <f>'Omzetspec 2024'!B31</f>
        <v>0</v>
      </c>
      <c r="C31" s="243"/>
      <c r="D31" s="243"/>
      <c r="E31" s="243"/>
      <c r="F31" s="243"/>
      <c r="G31" s="243"/>
      <c r="H31" s="243"/>
      <c r="I31" s="243"/>
      <c r="J31" s="243"/>
      <c r="K31" s="243"/>
      <c r="L31" s="243"/>
      <c r="M31" s="243"/>
      <c r="N31" s="243"/>
      <c r="O31" s="233">
        <f t="shared" si="2"/>
        <v>0</v>
      </c>
      <c r="P31" s="234">
        <f t="shared" si="1"/>
        <v>0</v>
      </c>
      <c r="Q31" s="234">
        <f t="shared" si="1"/>
        <v>0</v>
      </c>
      <c r="R31" s="234">
        <f t="shared" si="1"/>
        <v>0</v>
      </c>
      <c r="S31" s="234">
        <f t="shared" si="1"/>
        <v>0</v>
      </c>
      <c r="T31" s="234">
        <f t="shared" si="1"/>
        <v>0</v>
      </c>
      <c r="U31" s="234">
        <f t="shared" si="1"/>
        <v>0</v>
      </c>
      <c r="V31" s="234">
        <f t="shared" si="1"/>
        <v>0</v>
      </c>
      <c r="W31" s="234">
        <f t="shared" si="1"/>
        <v>0</v>
      </c>
      <c r="X31" s="234">
        <f t="shared" si="1"/>
        <v>0</v>
      </c>
      <c r="Y31" s="234">
        <f t="shared" si="1"/>
        <v>0</v>
      </c>
      <c r="Z31" s="234">
        <f t="shared" si="1"/>
        <v>0</v>
      </c>
    </row>
    <row r="32" spans="1:26" ht="15.75" customHeight="1" x14ac:dyDescent="0.25">
      <c r="A32" s="258">
        <f>'Omzetspec 2024'!A32</f>
        <v>26</v>
      </c>
      <c r="B32" s="232">
        <f>'Omzetspec 2024'!B32</f>
        <v>0</v>
      </c>
      <c r="C32" s="243"/>
      <c r="D32" s="243"/>
      <c r="E32" s="243"/>
      <c r="F32" s="243"/>
      <c r="G32" s="243"/>
      <c r="H32" s="243"/>
      <c r="I32" s="243"/>
      <c r="J32" s="243"/>
      <c r="K32" s="243"/>
      <c r="L32" s="243"/>
      <c r="M32" s="243"/>
      <c r="N32" s="243"/>
      <c r="O32" s="233">
        <f t="shared" si="2"/>
        <v>0</v>
      </c>
      <c r="P32" s="234">
        <f t="shared" si="1"/>
        <v>0</v>
      </c>
      <c r="Q32" s="234">
        <f t="shared" si="1"/>
        <v>0</v>
      </c>
      <c r="R32" s="234">
        <f t="shared" si="1"/>
        <v>0</v>
      </c>
      <c r="S32" s="234">
        <f t="shared" si="1"/>
        <v>0</v>
      </c>
      <c r="T32" s="234">
        <f t="shared" si="1"/>
        <v>0</v>
      </c>
      <c r="U32" s="234">
        <f t="shared" si="1"/>
        <v>0</v>
      </c>
      <c r="V32" s="234">
        <f t="shared" si="1"/>
        <v>0</v>
      </c>
      <c r="W32" s="234">
        <f t="shared" si="1"/>
        <v>0</v>
      </c>
      <c r="X32" s="234">
        <f t="shared" si="1"/>
        <v>0</v>
      </c>
      <c r="Y32" s="234">
        <f t="shared" si="1"/>
        <v>0</v>
      </c>
      <c r="Z32" s="234">
        <f t="shared" si="1"/>
        <v>0</v>
      </c>
    </row>
    <row r="33" spans="1:32" ht="15.75" customHeight="1" x14ac:dyDescent="0.25">
      <c r="A33" s="258">
        <f>'Omzetspec 2024'!A33</f>
        <v>27</v>
      </c>
      <c r="B33" s="232">
        <f>'Omzetspec 2024'!B33</f>
        <v>0</v>
      </c>
      <c r="C33" s="243"/>
      <c r="D33" s="243"/>
      <c r="E33" s="243"/>
      <c r="F33" s="243"/>
      <c r="G33" s="243"/>
      <c r="H33" s="243"/>
      <c r="I33" s="243"/>
      <c r="J33" s="243"/>
      <c r="K33" s="243"/>
      <c r="L33" s="243"/>
      <c r="M33" s="243"/>
      <c r="N33" s="243"/>
      <c r="O33" s="233">
        <f t="shared" si="2"/>
        <v>0</v>
      </c>
      <c r="P33" s="234">
        <f t="shared" si="1"/>
        <v>0</v>
      </c>
      <c r="Q33" s="234">
        <f t="shared" si="1"/>
        <v>0</v>
      </c>
      <c r="R33" s="234">
        <f t="shared" si="1"/>
        <v>0</v>
      </c>
      <c r="S33" s="234">
        <f t="shared" si="1"/>
        <v>0</v>
      </c>
      <c r="T33" s="234">
        <f t="shared" si="1"/>
        <v>0</v>
      </c>
      <c r="U33" s="234">
        <f t="shared" si="1"/>
        <v>0</v>
      </c>
      <c r="V33" s="234">
        <f t="shared" si="1"/>
        <v>0</v>
      </c>
      <c r="W33" s="234">
        <f t="shared" si="1"/>
        <v>0</v>
      </c>
      <c r="X33" s="234">
        <f t="shared" si="1"/>
        <v>0</v>
      </c>
      <c r="Y33" s="234">
        <f t="shared" si="1"/>
        <v>0</v>
      </c>
      <c r="Z33" s="234">
        <f t="shared" si="1"/>
        <v>0</v>
      </c>
    </row>
    <row r="34" spans="1:32" ht="15.75" customHeight="1" x14ac:dyDescent="0.25">
      <c r="A34" s="258">
        <f>'Omzetspec 2024'!A34</f>
        <v>28</v>
      </c>
      <c r="B34" s="232">
        <f>'Omzetspec 2024'!B34</f>
        <v>0</v>
      </c>
      <c r="C34" s="243"/>
      <c r="D34" s="243"/>
      <c r="E34" s="243"/>
      <c r="F34" s="243"/>
      <c r="G34" s="243"/>
      <c r="H34" s="243"/>
      <c r="I34" s="243"/>
      <c r="J34" s="243"/>
      <c r="K34" s="243"/>
      <c r="L34" s="243"/>
      <c r="M34" s="243"/>
      <c r="N34" s="243"/>
      <c r="O34" s="233">
        <f t="shared" si="2"/>
        <v>0</v>
      </c>
      <c r="P34" s="234">
        <f t="shared" si="1"/>
        <v>0</v>
      </c>
      <c r="Q34" s="234">
        <f t="shared" si="1"/>
        <v>0</v>
      </c>
      <c r="R34" s="234">
        <f t="shared" si="1"/>
        <v>0</v>
      </c>
      <c r="S34" s="234">
        <f t="shared" si="1"/>
        <v>0</v>
      </c>
      <c r="T34" s="234">
        <f t="shared" si="1"/>
        <v>0</v>
      </c>
      <c r="U34" s="234">
        <f t="shared" si="1"/>
        <v>0</v>
      </c>
      <c r="V34" s="234">
        <f t="shared" si="1"/>
        <v>0</v>
      </c>
      <c r="W34" s="234">
        <f t="shared" si="1"/>
        <v>0</v>
      </c>
      <c r="X34" s="234">
        <f t="shared" si="1"/>
        <v>0</v>
      </c>
      <c r="Y34" s="234">
        <f t="shared" si="1"/>
        <v>0</v>
      </c>
      <c r="Z34" s="234">
        <f t="shared" si="1"/>
        <v>0</v>
      </c>
    </row>
    <row r="35" spans="1:32" ht="15.75" customHeight="1" x14ac:dyDescent="0.25">
      <c r="A35" s="258">
        <f>'Omzetspec 2024'!A35</f>
        <v>29</v>
      </c>
      <c r="B35" s="232">
        <f>'Omzetspec 2024'!B35</f>
        <v>0</v>
      </c>
      <c r="C35" s="243"/>
      <c r="D35" s="243"/>
      <c r="E35" s="243"/>
      <c r="F35" s="243"/>
      <c r="G35" s="243"/>
      <c r="H35" s="243"/>
      <c r="I35" s="243"/>
      <c r="J35" s="243"/>
      <c r="K35" s="243"/>
      <c r="L35" s="243"/>
      <c r="M35" s="243"/>
      <c r="N35" s="243"/>
      <c r="O35" s="233">
        <f t="shared" si="2"/>
        <v>0</v>
      </c>
      <c r="P35" s="234">
        <f t="shared" si="1"/>
        <v>0</v>
      </c>
      <c r="Q35" s="234">
        <f t="shared" si="1"/>
        <v>0</v>
      </c>
      <c r="R35" s="234">
        <f t="shared" si="1"/>
        <v>0</v>
      </c>
      <c r="S35" s="234">
        <f t="shared" si="1"/>
        <v>0</v>
      </c>
      <c r="T35" s="234">
        <f t="shared" si="1"/>
        <v>0</v>
      </c>
      <c r="U35" s="234">
        <f t="shared" si="1"/>
        <v>0</v>
      </c>
      <c r="V35" s="234">
        <f t="shared" si="1"/>
        <v>0</v>
      </c>
      <c r="W35" s="234">
        <f t="shared" si="1"/>
        <v>0</v>
      </c>
      <c r="X35" s="234">
        <f t="shared" si="1"/>
        <v>0</v>
      </c>
      <c r="Y35" s="234">
        <f t="shared" si="1"/>
        <v>0</v>
      </c>
      <c r="Z35" s="234">
        <f t="shared" si="1"/>
        <v>0</v>
      </c>
    </row>
    <row r="36" spans="1:32" ht="15.75" customHeight="1" x14ac:dyDescent="0.25">
      <c r="A36" s="258">
        <f>'Omzetspec 2024'!A36</f>
        <v>30</v>
      </c>
      <c r="B36" s="232">
        <f>'Omzetspec 2024'!B36</f>
        <v>0</v>
      </c>
      <c r="C36" s="243"/>
      <c r="D36" s="243"/>
      <c r="E36" s="243"/>
      <c r="F36" s="243"/>
      <c r="G36" s="243"/>
      <c r="H36" s="243"/>
      <c r="I36" s="243"/>
      <c r="J36" s="243"/>
      <c r="K36" s="243"/>
      <c r="L36" s="243"/>
      <c r="M36" s="243"/>
      <c r="N36" s="243"/>
      <c r="O36" s="233">
        <f t="shared" si="2"/>
        <v>0</v>
      </c>
      <c r="P36" s="234">
        <f t="shared" si="1"/>
        <v>0</v>
      </c>
      <c r="Q36" s="234">
        <f t="shared" si="1"/>
        <v>0</v>
      </c>
      <c r="R36" s="234">
        <f t="shared" si="1"/>
        <v>0</v>
      </c>
      <c r="S36" s="234">
        <f t="shared" si="1"/>
        <v>0</v>
      </c>
      <c r="T36" s="234">
        <f t="shared" si="1"/>
        <v>0</v>
      </c>
      <c r="U36" s="234">
        <f t="shared" si="1"/>
        <v>0</v>
      </c>
      <c r="V36" s="234">
        <f t="shared" si="1"/>
        <v>0</v>
      </c>
      <c r="W36" s="234">
        <f t="shared" si="1"/>
        <v>0</v>
      </c>
      <c r="X36" s="234">
        <f t="shared" si="1"/>
        <v>0</v>
      </c>
      <c r="Y36" s="234">
        <f t="shared" si="1"/>
        <v>0</v>
      </c>
      <c r="Z36" s="234">
        <f t="shared" si="1"/>
        <v>0</v>
      </c>
    </row>
    <row r="37" spans="1:32" ht="15.75" customHeight="1" x14ac:dyDescent="0.25">
      <c r="B37" s="236"/>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row>
    <row r="38" spans="1:32" ht="15.75" customHeight="1" thickBot="1" x14ac:dyDescent="0.3">
      <c r="B38" s="238" t="s">
        <v>100</v>
      </c>
      <c r="C38" s="239">
        <f>SUM(C7:C37)</f>
        <v>2800</v>
      </c>
      <c r="D38" s="239">
        <f t="shared" ref="D38:Z38" si="3">SUM(D7:D37)</f>
        <v>2800</v>
      </c>
      <c r="E38" s="239">
        <f t="shared" si="3"/>
        <v>2800</v>
      </c>
      <c r="F38" s="239">
        <f t="shared" si="3"/>
        <v>2800</v>
      </c>
      <c r="G38" s="239">
        <f t="shared" si="3"/>
        <v>2800</v>
      </c>
      <c r="H38" s="239">
        <f t="shared" si="3"/>
        <v>2800</v>
      </c>
      <c r="I38" s="239">
        <f t="shared" si="3"/>
        <v>2800</v>
      </c>
      <c r="J38" s="239">
        <f t="shared" si="3"/>
        <v>2800</v>
      </c>
      <c r="K38" s="239">
        <f t="shared" si="3"/>
        <v>2800</v>
      </c>
      <c r="L38" s="239">
        <f t="shared" si="3"/>
        <v>2800</v>
      </c>
      <c r="M38" s="239">
        <f t="shared" si="3"/>
        <v>2800</v>
      </c>
      <c r="N38" s="239">
        <f t="shared" si="3"/>
        <v>2800</v>
      </c>
      <c r="O38" s="239">
        <f t="shared" si="3"/>
        <v>2800</v>
      </c>
      <c r="P38" s="239">
        <f t="shared" si="3"/>
        <v>5600</v>
      </c>
      <c r="Q38" s="239">
        <f t="shared" si="3"/>
        <v>8400</v>
      </c>
      <c r="R38" s="239">
        <f t="shared" si="3"/>
        <v>11200</v>
      </c>
      <c r="S38" s="239">
        <f t="shared" si="3"/>
        <v>14000</v>
      </c>
      <c r="T38" s="239">
        <f t="shared" si="3"/>
        <v>16800</v>
      </c>
      <c r="U38" s="239">
        <f t="shared" si="3"/>
        <v>19600</v>
      </c>
      <c r="V38" s="239">
        <f t="shared" si="3"/>
        <v>22400</v>
      </c>
      <c r="W38" s="239">
        <f t="shared" si="3"/>
        <v>25200</v>
      </c>
      <c r="X38" s="239">
        <f t="shared" si="3"/>
        <v>28000</v>
      </c>
      <c r="Y38" s="239">
        <f t="shared" si="3"/>
        <v>30800</v>
      </c>
      <c r="Z38" s="239">
        <f t="shared" si="3"/>
        <v>33600</v>
      </c>
    </row>
    <row r="39" spans="1:32" ht="15.75" customHeight="1" thickTop="1" x14ac:dyDescent="0.25">
      <c r="G39" s="263"/>
      <c r="M39" s="251"/>
      <c r="Z39" s="251"/>
      <c r="AA39" s="251"/>
      <c r="AB39" s="251"/>
      <c r="AC39" s="251"/>
      <c r="AD39" s="251"/>
      <c r="AE39" s="251"/>
      <c r="AF39" s="251"/>
    </row>
    <row r="40" spans="1:32" ht="15.75" customHeight="1" x14ac:dyDescent="0.25">
      <c r="B40" s="264"/>
      <c r="D40" s="240"/>
      <c r="E40" s="241"/>
      <c r="F40" s="242"/>
      <c r="G40" s="263"/>
      <c r="M40" s="251"/>
      <c r="W40" s="265"/>
      <c r="X40" s="265"/>
      <c r="Z40" s="251"/>
      <c r="AA40" s="251"/>
      <c r="AB40" s="251"/>
      <c r="AC40" s="251"/>
      <c r="AD40" s="251"/>
      <c r="AE40" s="251"/>
      <c r="AF40" s="251"/>
    </row>
    <row r="41" spans="1:32" ht="7.5" customHeight="1" x14ac:dyDescent="0.25">
      <c r="B41" s="264"/>
      <c r="D41" s="240"/>
      <c r="E41" s="241"/>
      <c r="F41" s="242"/>
      <c r="G41" s="263"/>
      <c r="M41" s="251"/>
      <c r="W41" s="265"/>
      <c r="X41" s="265"/>
      <c r="Z41" s="251"/>
      <c r="AA41" s="251"/>
      <c r="AB41" s="251"/>
      <c r="AC41" s="251"/>
      <c r="AD41" s="251"/>
      <c r="AE41" s="251"/>
      <c r="AF41" s="251"/>
    </row>
    <row r="42" spans="1:32" ht="15.75" customHeight="1" x14ac:dyDescent="0.25">
      <c r="B42" s="264"/>
      <c r="D42" s="240"/>
      <c r="E42" s="241"/>
      <c r="F42" s="242"/>
      <c r="G42" s="263"/>
      <c r="M42" s="251"/>
      <c r="W42" s="265"/>
      <c r="X42" s="265"/>
      <c r="Z42" s="251"/>
      <c r="AA42" s="251"/>
      <c r="AB42" s="251"/>
      <c r="AC42" s="251"/>
      <c r="AD42" s="251"/>
      <c r="AE42" s="251"/>
      <c r="AF42" s="251"/>
    </row>
    <row r="43" spans="1:32" ht="11.25" customHeight="1" x14ac:dyDescent="0.25">
      <c r="B43" s="264"/>
      <c r="D43" s="240"/>
      <c r="E43" s="241"/>
      <c r="F43" s="242"/>
      <c r="G43" s="263"/>
      <c r="M43" s="251"/>
      <c r="W43" s="265"/>
      <c r="X43" s="265"/>
      <c r="Z43" s="251"/>
      <c r="AA43" s="251"/>
      <c r="AB43" s="251"/>
      <c r="AC43" s="251"/>
      <c r="AD43" s="251"/>
      <c r="AE43" s="251"/>
      <c r="AF43" s="251"/>
    </row>
    <row r="44" spans="1:32" ht="15.75" customHeight="1" x14ac:dyDescent="0.25">
      <c r="B44" s="264"/>
      <c r="E44" s="241"/>
      <c r="F44" s="242"/>
      <c r="G44" s="263"/>
      <c r="M44" s="251"/>
      <c r="W44" s="265"/>
      <c r="X44" s="265"/>
      <c r="Z44" s="251"/>
      <c r="AA44" s="251"/>
      <c r="AB44" s="251"/>
      <c r="AC44" s="251"/>
      <c r="AD44" s="251"/>
      <c r="AE44" s="251"/>
      <c r="AF44" s="251"/>
    </row>
    <row r="45" spans="1:32" ht="15.75" customHeight="1" x14ac:dyDescent="0.25">
      <c r="G45" s="263"/>
      <c r="M45" s="251"/>
      <c r="W45" s="265"/>
      <c r="X45" s="265"/>
      <c r="Z45" s="251"/>
      <c r="AA45" s="251"/>
      <c r="AB45" s="251"/>
      <c r="AC45" s="251"/>
      <c r="AD45" s="251"/>
      <c r="AE45" s="251"/>
      <c r="AF45" s="251"/>
    </row>
    <row r="46" spans="1:32" ht="15.75" customHeight="1" x14ac:dyDescent="0.25">
      <c r="G46" s="263"/>
      <c r="M46" s="251"/>
      <c r="W46" s="265"/>
      <c r="X46" s="265"/>
      <c r="Z46" s="251"/>
      <c r="AA46" s="251"/>
      <c r="AB46" s="251"/>
      <c r="AC46" s="251"/>
      <c r="AD46" s="251"/>
      <c r="AE46" s="251"/>
      <c r="AF46" s="251"/>
    </row>
    <row r="47" spans="1:32" ht="15.75" customHeight="1" x14ac:dyDescent="0.25">
      <c r="B47" s="266"/>
      <c r="G47" s="263"/>
      <c r="M47" s="251"/>
      <c r="W47" s="265"/>
      <c r="X47" s="265"/>
      <c r="Z47" s="251"/>
      <c r="AA47" s="251"/>
      <c r="AB47" s="251"/>
      <c r="AC47" s="251"/>
      <c r="AD47" s="251"/>
      <c r="AE47" s="251"/>
      <c r="AF47" s="251"/>
    </row>
    <row r="48" spans="1:32" ht="15.75" customHeight="1" x14ac:dyDescent="0.25">
      <c r="G48" s="263"/>
      <c r="M48" s="251"/>
      <c r="W48" s="265"/>
      <c r="X48" s="265"/>
      <c r="Z48" s="251"/>
      <c r="AA48" s="251"/>
      <c r="AB48" s="251"/>
      <c r="AC48" s="251"/>
      <c r="AD48" s="251"/>
      <c r="AE48" s="251"/>
      <c r="AF48" s="251"/>
    </row>
    <row r="49" spans="1:32" ht="15.75" customHeight="1" x14ac:dyDescent="0.25">
      <c r="A49" s="258"/>
      <c r="B49" s="251"/>
      <c r="G49" s="263"/>
      <c r="M49" s="251"/>
      <c r="Z49" s="251"/>
      <c r="AA49" s="251"/>
      <c r="AB49" s="251"/>
      <c r="AC49" s="251"/>
      <c r="AD49" s="251"/>
      <c r="AE49" s="251"/>
      <c r="AF49" s="251"/>
    </row>
    <row r="50" spans="1:32" ht="15.75" customHeight="1" x14ac:dyDescent="0.25">
      <c r="B50" s="251"/>
      <c r="G50" s="263"/>
      <c r="M50" s="251"/>
      <c r="Z50" s="251"/>
      <c r="AA50" s="251"/>
      <c r="AB50" s="251"/>
      <c r="AC50" s="251"/>
      <c r="AD50" s="251"/>
      <c r="AE50" s="251"/>
      <c r="AF50" s="251"/>
    </row>
    <row r="51" spans="1:32" ht="15.75" customHeight="1" x14ac:dyDescent="0.25">
      <c r="B51" s="251"/>
      <c r="G51" s="263"/>
      <c r="M51" s="251"/>
      <c r="Z51" s="251"/>
      <c r="AA51" s="251"/>
      <c r="AB51" s="251"/>
      <c r="AC51" s="251"/>
      <c r="AD51" s="251"/>
      <c r="AE51" s="251"/>
      <c r="AF51" s="251"/>
    </row>
    <row r="52" spans="1:32" ht="15.75" customHeight="1" x14ac:dyDescent="0.25">
      <c r="G52" s="263"/>
      <c r="M52" s="251"/>
      <c r="Z52" s="251"/>
      <c r="AA52" s="251"/>
      <c r="AB52" s="251"/>
      <c r="AC52" s="251"/>
      <c r="AD52" s="251"/>
      <c r="AE52" s="251"/>
      <c r="AF52" s="251"/>
    </row>
    <row r="53" spans="1:32" ht="15.75" customHeight="1" x14ac:dyDescent="0.25">
      <c r="G53" s="263"/>
      <c r="M53" s="251"/>
      <c r="Z53" s="251"/>
      <c r="AA53" s="251"/>
      <c r="AB53" s="251"/>
      <c r="AC53" s="251"/>
      <c r="AD53" s="251"/>
      <c r="AE53" s="251"/>
      <c r="AF53" s="251"/>
    </row>
    <row r="54" spans="1:32" ht="15.75" customHeight="1" x14ac:dyDescent="0.25">
      <c r="G54" s="263"/>
      <c r="M54" s="251"/>
      <c r="Z54" s="251"/>
      <c r="AA54" s="251"/>
      <c r="AB54" s="251"/>
      <c r="AC54" s="251"/>
      <c r="AD54" s="251"/>
      <c r="AE54" s="251"/>
      <c r="AF54" s="251"/>
    </row>
    <row r="55" spans="1:32" ht="15.75" customHeight="1" x14ac:dyDescent="0.25">
      <c r="G55" s="263"/>
      <c r="M55" s="251"/>
      <c r="Z55" s="251"/>
      <c r="AA55" s="251"/>
      <c r="AB55" s="251"/>
      <c r="AC55" s="251"/>
      <c r="AD55" s="251"/>
      <c r="AE55" s="251"/>
      <c r="AF55" s="251"/>
    </row>
    <row r="56" spans="1:32" ht="15.75" customHeight="1" x14ac:dyDescent="0.25">
      <c r="G56" s="263"/>
      <c r="M56" s="251"/>
      <c r="Z56" s="251"/>
      <c r="AA56" s="251"/>
      <c r="AB56" s="251"/>
      <c r="AC56" s="251"/>
      <c r="AD56" s="251"/>
      <c r="AE56" s="251"/>
      <c r="AF56" s="251"/>
    </row>
    <row r="57" spans="1:32" ht="15.75" customHeight="1" x14ac:dyDescent="0.25">
      <c r="G57" s="263"/>
      <c r="M57" s="251"/>
      <c r="Z57" s="251"/>
      <c r="AA57" s="251"/>
      <c r="AB57" s="251"/>
      <c r="AC57" s="251"/>
      <c r="AD57" s="251"/>
      <c r="AE57" s="251"/>
      <c r="AF57" s="251"/>
    </row>
    <row r="58" spans="1:32" ht="15.75" customHeight="1" x14ac:dyDescent="0.25">
      <c r="G58" s="263"/>
      <c r="M58" s="251"/>
      <c r="Z58" s="251"/>
      <c r="AA58" s="251"/>
      <c r="AB58" s="251"/>
      <c r="AC58" s="251"/>
      <c r="AD58" s="251"/>
      <c r="AE58" s="251"/>
      <c r="AF58" s="251"/>
    </row>
    <row r="59" spans="1:32" ht="15.75" customHeight="1" x14ac:dyDescent="0.25">
      <c r="G59" s="263"/>
      <c r="M59" s="251"/>
      <c r="Z59" s="251"/>
      <c r="AA59" s="251"/>
      <c r="AB59" s="251"/>
      <c r="AC59" s="251"/>
      <c r="AD59" s="251"/>
      <c r="AE59" s="251"/>
      <c r="AF59" s="251"/>
    </row>
    <row r="60" spans="1:32" ht="15.75" customHeight="1" x14ac:dyDescent="0.25">
      <c r="G60" s="263"/>
      <c r="M60" s="251"/>
      <c r="Z60" s="251"/>
      <c r="AA60" s="251"/>
      <c r="AB60" s="251"/>
      <c r="AC60" s="251"/>
      <c r="AD60" s="251"/>
      <c r="AE60" s="251"/>
      <c r="AF60" s="251"/>
    </row>
    <row r="61" spans="1:32" ht="15.75" customHeight="1" x14ac:dyDescent="0.25">
      <c r="G61" s="263"/>
      <c r="M61" s="251"/>
      <c r="Z61" s="251"/>
      <c r="AA61" s="251"/>
      <c r="AB61" s="251"/>
      <c r="AC61" s="251"/>
      <c r="AD61" s="251"/>
      <c r="AE61" s="251"/>
      <c r="AF61" s="251"/>
    </row>
    <row r="62" spans="1:32" ht="15.75" customHeight="1" x14ac:dyDescent="0.25">
      <c r="G62" s="263"/>
      <c r="M62" s="251"/>
      <c r="Z62" s="251"/>
      <c r="AA62" s="251"/>
      <c r="AB62" s="251"/>
      <c r="AC62" s="251"/>
      <c r="AD62" s="251"/>
      <c r="AE62" s="251"/>
      <c r="AF62" s="251"/>
    </row>
    <row r="63" spans="1:32" ht="15.75" customHeight="1" x14ac:dyDescent="0.25">
      <c r="G63" s="263"/>
      <c r="M63" s="251"/>
      <c r="Z63" s="251"/>
      <c r="AA63" s="251"/>
      <c r="AB63" s="251"/>
      <c r="AC63" s="251"/>
      <c r="AD63" s="251"/>
      <c r="AE63" s="251"/>
      <c r="AF63" s="251"/>
    </row>
    <row r="64" spans="1:32" ht="15.75" customHeight="1" x14ac:dyDescent="0.25">
      <c r="G64" s="263"/>
      <c r="M64" s="251"/>
      <c r="Z64" s="251"/>
      <c r="AA64" s="251"/>
      <c r="AB64" s="251"/>
      <c r="AC64" s="251"/>
      <c r="AD64" s="251"/>
      <c r="AE64" s="251"/>
      <c r="AF64" s="251"/>
    </row>
    <row r="65" spans="7:32" ht="15.75" customHeight="1" x14ac:dyDescent="0.25">
      <c r="G65" s="263"/>
      <c r="M65" s="251"/>
      <c r="Z65" s="251"/>
      <c r="AA65" s="251"/>
      <c r="AB65" s="251"/>
      <c r="AC65" s="251"/>
      <c r="AD65" s="251"/>
      <c r="AE65" s="251"/>
      <c r="AF65" s="251"/>
    </row>
    <row r="66" spans="7:32" ht="15.75" customHeight="1" x14ac:dyDescent="0.25">
      <c r="G66" s="263"/>
      <c r="M66" s="251"/>
      <c r="Z66" s="251"/>
      <c r="AA66" s="251"/>
      <c r="AB66" s="251"/>
      <c r="AC66" s="251"/>
      <c r="AD66" s="251"/>
      <c r="AE66" s="251"/>
      <c r="AF66" s="251"/>
    </row>
    <row r="67" spans="7:32" ht="15.75" customHeight="1" x14ac:dyDescent="0.25">
      <c r="G67" s="263"/>
      <c r="M67" s="251"/>
      <c r="Z67" s="251"/>
      <c r="AA67" s="251"/>
      <c r="AB67" s="251"/>
      <c r="AC67" s="251"/>
      <c r="AD67" s="251"/>
      <c r="AE67" s="251"/>
      <c r="AF67" s="251"/>
    </row>
    <row r="68" spans="7:32" ht="15.75" customHeight="1" x14ac:dyDescent="0.25">
      <c r="G68" s="263"/>
      <c r="M68" s="251"/>
      <c r="Z68" s="251"/>
      <c r="AA68" s="251"/>
      <c r="AB68" s="251"/>
      <c r="AC68" s="251"/>
      <c r="AD68" s="251"/>
      <c r="AE68" s="251"/>
      <c r="AF68" s="251"/>
    </row>
    <row r="69" spans="7:32" ht="15.75" customHeight="1" x14ac:dyDescent="0.25">
      <c r="G69" s="263"/>
      <c r="M69" s="251"/>
      <c r="Z69" s="251"/>
      <c r="AA69" s="251"/>
      <c r="AB69" s="251"/>
      <c r="AC69" s="251"/>
      <c r="AD69" s="251"/>
      <c r="AE69" s="251"/>
      <c r="AF69" s="251"/>
    </row>
    <row r="70" spans="7:32" ht="15.75" customHeight="1" x14ac:dyDescent="0.25">
      <c r="G70" s="263"/>
      <c r="M70" s="251"/>
      <c r="Z70" s="251"/>
      <c r="AA70" s="251"/>
      <c r="AB70" s="251"/>
      <c r="AC70" s="251"/>
      <c r="AD70" s="251"/>
      <c r="AE70" s="251"/>
      <c r="AF70" s="251"/>
    </row>
    <row r="71" spans="7:32" ht="15.75" customHeight="1" x14ac:dyDescent="0.25">
      <c r="G71" s="263"/>
      <c r="M71" s="251"/>
      <c r="Z71" s="251"/>
      <c r="AA71" s="251"/>
      <c r="AB71" s="251"/>
      <c r="AC71" s="251"/>
      <c r="AD71" s="251"/>
      <c r="AE71" s="251"/>
      <c r="AF71" s="251"/>
    </row>
    <row r="72" spans="7:32" ht="15.75" customHeight="1" x14ac:dyDescent="0.25">
      <c r="G72" s="263"/>
      <c r="M72" s="251"/>
      <c r="Z72" s="251"/>
      <c r="AA72" s="251"/>
      <c r="AB72" s="251"/>
      <c r="AC72" s="251"/>
      <c r="AD72" s="251"/>
      <c r="AE72" s="251"/>
      <c r="AF72" s="251"/>
    </row>
    <row r="73" spans="7:32" ht="15.75" customHeight="1" x14ac:dyDescent="0.25">
      <c r="G73" s="263"/>
      <c r="M73" s="251"/>
      <c r="Z73" s="251"/>
      <c r="AA73" s="251"/>
      <c r="AB73" s="251"/>
      <c r="AC73" s="251"/>
      <c r="AD73" s="251"/>
      <c r="AE73" s="251"/>
      <c r="AF73" s="251"/>
    </row>
    <row r="74" spans="7:32" ht="15.75" customHeight="1" x14ac:dyDescent="0.25">
      <c r="G74" s="263"/>
      <c r="M74" s="251"/>
      <c r="Z74" s="251"/>
      <c r="AA74" s="251"/>
      <c r="AB74" s="251"/>
      <c r="AC74" s="251"/>
      <c r="AD74" s="251"/>
      <c r="AE74" s="251"/>
      <c r="AF74" s="251"/>
    </row>
    <row r="75" spans="7:32" ht="15.75" customHeight="1" x14ac:dyDescent="0.25">
      <c r="G75" s="263"/>
      <c r="M75" s="251"/>
      <c r="Z75" s="251"/>
      <c r="AA75" s="251"/>
      <c r="AB75" s="251"/>
      <c r="AC75" s="251"/>
      <c r="AD75" s="251"/>
      <c r="AE75" s="251"/>
      <c r="AF75" s="251"/>
    </row>
    <row r="76" spans="7:32" ht="15.75" customHeight="1" x14ac:dyDescent="0.25">
      <c r="G76" s="263"/>
      <c r="M76" s="251"/>
      <c r="Z76" s="251"/>
      <c r="AA76" s="251"/>
      <c r="AB76" s="251"/>
      <c r="AC76" s="251"/>
      <c r="AD76" s="251"/>
      <c r="AE76" s="251"/>
      <c r="AF76" s="251"/>
    </row>
    <row r="77" spans="7:32" ht="15.75" customHeight="1" x14ac:dyDescent="0.25">
      <c r="G77" s="263"/>
      <c r="M77" s="251"/>
      <c r="Z77" s="251"/>
      <c r="AA77" s="251"/>
      <c r="AB77" s="251"/>
      <c r="AC77" s="251"/>
      <c r="AD77" s="251"/>
      <c r="AE77" s="251"/>
      <c r="AF77" s="251"/>
    </row>
    <row r="78" spans="7:32" ht="15.75" customHeight="1" x14ac:dyDescent="0.25">
      <c r="G78" s="263"/>
      <c r="M78" s="251"/>
      <c r="Z78" s="251"/>
      <c r="AA78" s="251"/>
      <c r="AB78" s="251"/>
      <c r="AC78" s="251"/>
      <c r="AD78" s="251"/>
      <c r="AE78" s="251"/>
      <c r="AF78" s="251"/>
    </row>
    <row r="79" spans="7:32" ht="15.75" customHeight="1" x14ac:dyDescent="0.25">
      <c r="G79" s="263"/>
      <c r="M79" s="251"/>
      <c r="Z79" s="251"/>
      <c r="AA79" s="251"/>
      <c r="AB79" s="251"/>
      <c r="AC79" s="251"/>
      <c r="AD79" s="251"/>
      <c r="AE79" s="251"/>
      <c r="AF79" s="251"/>
    </row>
    <row r="80" spans="7:32" ht="15.75" customHeight="1" x14ac:dyDescent="0.25">
      <c r="G80" s="263"/>
      <c r="M80" s="251"/>
      <c r="Z80" s="251"/>
      <c r="AA80" s="251"/>
      <c r="AB80" s="251"/>
      <c r="AC80" s="251"/>
      <c r="AD80" s="251"/>
      <c r="AE80" s="251"/>
      <c r="AF80" s="251"/>
    </row>
    <row r="81" spans="7:32" ht="15.75" customHeight="1" x14ac:dyDescent="0.25">
      <c r="G81" s="263"/>
      <c r="M81" s="251"/>
      <c r="Z81" s="251"/>
      <c r="AA81" s="251"/>
      <c r="AB81" s="251"/>
      <c r="AC81" s="251"/>
      <c r="AD81" s="251"/>
      <c r="AE81" s="251"/>
      <c r="AF81" s="251"/>
    </row>
    <row r="82" spans="7:32" ht="15.75" customHeight="1" x14ac:dyDescent="0.25">
      <c r="G82" s="263"/>
      <c r="M82" s="251"/>
      <c r="Z82" s="251"/>
      <c r="AA82" s="251"/>
      <c r="AB82" s="251"/>
      <c r="AC82" s="251"/>
      <c r="AD82" s="251"/>
      <c r="AE82" s="251"/>
      <c r="AF82" s="251"/>
    </row>
    <row r="83" spans="7:32" ht="15.75" customHeight="1" x14ac:dyDescent="0.25">
      <c r="G83" s="263"/>
      <c r="M83" s="251"/>
      <c r="Z83" s="251"/>
      <c r="AA83" s="251"/>
      <c r="AB83" s="251"/>
      <c r="AC83" s="251"/>
      <c r="AD83" s="251"/>
      <c r="AE83" s="251"/>
      <c r="AF83" s="251"/>
    </row>
    <row r="84" spans="7:32" ht="15.75" customHeight="1" x14ac:dyDescent="0.25">
      <c r="G84" s="263"/>
      <c r="M84" s="251"/>
      <c r="Z84" s="251"/>
      <c r="AA84" s="251"/>
      <c r="AB84" s="251"/>
      <c r="AC84" s="251"/>
      <c r="AD84" s="251"/>
      <c r="AE84" s="251"/>
      <c r="AF84" s="251"/>
    </row>
    <row r="85" spans="7:32" ht="15.75" customHeight="1" x14ac:dyDescent="0.25">
      <c r="G85" s="263"/>
      <c r="M85" s="251"/>
      <c r="Z85" s="251"/>
      <c r="AA85" s="251"/>
      <c r="AB85" s="251"/>
      <c r="AC85" s="251"/>
      <c r="AD85" s="251"/>
      <c r="AE85" s="251"/>
      <c r="AF85" s="251"/>
    </row>
    <row r="86" spans="7:32" ht="15.75" customHeight="1" x14ac:dyDescent="0.25">
      <c r="G86" s="263"/>
      <c r="M86" s="251"/>
      <c r="Z86" s="251"/>
      <c r="AA86" s="251"/>
      <c r="AB86" s="251"/>
      <c r="AC86" s="251"/>
      <c r="AD86" s="251"/>
      <c r="AE86" s="251"/>
      <c r="AF86" s="251"/>
    </row>
    <row r="87" spans="7:32" ht="15.75" customHeight="1" x14ac:dyDescent="0.25">
      <c r="G87" s="263"/>
      <c r="M87" s="251"/>
      <c r="Z87" s="251"/>
      <c r="AA87" s="251"/>
      <c r="AB87" s="251"/>
      <c r="AC87" s="251"/>
      <c r="AD87" s="251"/>
      <c r="AE87" s="251"/>
      <c r="AF87" s="251"/>
    </row>
    <row r="88" spans="7:32" ht="15.75" customHeight="1" x14ac:dyDescent="0.25">
      <c r="G88" s="263"/>
      <c r="M88" s="251"/>
      <c r="Z88" s="251"/>
      <c r="AA88" s="251"/>
      <c r="AB88" s="251"/>
      <c r="AC88" s="251"/>
      <c r="AD88" s="251"/>
      <c r="AE88" s="251"/>
      <c r="AF88" s="251"/>
    </row>
    <row r="89" spans="7:32" ht="15.75" customHeight="1" x14ac:dyDescent="0.25">
      <c r="G89" s="263"/>
      <c r="M89" s="251"/>
      <c r="Z89" s="251"/>
      <c r="AA89" s="251"/>
      <c r="AB89" s="251"/>
      <c r="AC89" s="251"/>
      <c r="AD89" s="251"/>
      <c r="AE89" s="251"/>
      <c r="AF89" s="251"/>
    </row>
    <row r="90" spans="7:32" ht="15.75" customHeight="1" x14ac:dyDescent="0.25">
      <c r="G90" s="263"/>
      <c r="M90" s="251"/>
      <c r="Z90" s="251"/>
      <c r="AA90" s="251"/>
      <c r="AB90" s="251"/>
      <c r="AC90" s="251"/>
      <c r="AD90" s="251"/>
      <c r="AE90" s="251"/>
      <c r="AF90" s="251"/>
    </row>
    <row r="91" spans="7:32" ht="15.75" customHeight="1" x14ac:dyDescent="0.25">
      <c r="G91" s="263"/>
      <c r="M91" s="251"/>
      <c r="Z91" s="251"/>
      <c r="AA91" s="251"/>
      <c r="AB91" s="251"/>
      <c r="AC91" s="251"/>
      <c r="AD91" s="251"/>
      <c r="AE91" s="251"/>
      <c r="AF91" s="251"/>
    </row>
    <row r="92" spans="7:32" ht="15.75" customHeight="1" x14ac:dyDescent="0.25">
      <c r="G92" s="263"/>
      <c r="M92" s="251"/>
      <c r="Z92" s="251"/>
      <c r="AA92" s="251"/>
      <c r="AB92" s="251"/>
      <c r="AC92" s="251"/>
      <c r="AD92" s="251"/>
      <c r="AE92" s="251"/>
      <c r="AF92" s="251"/>
    </row>
    <row r="93" spans="7:32" ht="15.75" customHeight="1" x14ac:dyDescent="0.25">
      <c r="G93" s="263"/>
      <c r="M93" s="251"/>
      <c r="Z93" s="251"/>
      <c r="AA93" s="251"/>
      <c r="AB93" s="251"/>
      <c r="AC93" s="251"/>
      <c r="AD93" s="251"/>
      <c r="AE93" s="251"/>
      <c r="AF93" s="251"/>
    </row>
    <row r="94" spans="7:32" ht="15.75" customHeight="1" x14ac:dyDescent="0.25">
      <c r="G94" s="263"/>
      <c r="M94" s="251"/>
      <c r="Z94" s="251"/>
      <c r="AA94" s="251"/>
      <c r="AB94" s="251"/>
      <c r="AC94" s="251"/>
      <c r="AD94" s="251"/>
      <c r="AE94" s="251"/>
      <c r="AF94" s="251"/>
    </row>
    <row r="95" spans="7:32" ht="15.75" customHeight="1" x14ac:dyDescent="0.25">
      <c r="G95" s="263"/>
      <c r="M95" s="251"/>
      <c r="Z95" s="251"/>
      <c r="AA95" s="251"/>
      <c r="AB95" s="251"/>
      <c r="AC95" s="251"/>
      <c r="AD95" s="251"/>
      <c r="AE95" s="251"/>
      <c r="AF95" s="251"/>
    </row>
    <row r="96" spans="7:32" ht="15.75" customHeight="1" x14ac:dyDescent="0.25">
      <c r="G96" s="263"/>
      <c r="M96" s="251"/>
      <c r="Z96" s="251"/>
      <c r="AA96" s="251"/>
      <c r="AB96" s="251"/>
      <c r="AC96" s="251"/>
      <c r="AD96" s="251"/>
      <c r="AE96" s="251"/>
      <c r="AF96" s="251"/>
    </row>
    <row r="97" spans="7:32" ht="15.75" customHeight="1" x14ac:dyDescent="0.25">
      <c r="G97" s="263"/>
      <c r="M97" s="251"/>
      <c r="Z97" s="251"/>
      <c r="AA97" s="251"/>
      <c r="AB97" s="251"/>
      <c r="AC97" s="251"/>
      <c r="AD97" s="251"/>
      <c r="AE97" s="251"/>
      <c r="AF97" s="251"/>
    </row>
    <row r="98" spans="7:32" ht="15.75" customHeight="1" x14ac:dyDescent="0.25">
      <c r="G98" s="263"/>
      <c r="M98" s="251"/>
      <c r="Z98" s="251"/>
      <c r="AA98" s="251"/>
      <c r="AB98" s="251"/>
      <c r="AC98" s="251"/>
      <c r="AD98" s="251"/>
      <c r="AE98" s="251"/>
      <c r="AF98" s="251"/>
    </row>
    <row r="99" spans="7:32" ht="15.75" customHeight="1" x14ac:dyDescent="0.25">
      <c r="G99" s="263"/>
      <c r="M99" s="251"/>
      <c r="Z99" s="251"/>
      <c r="AA99" s="251"/>
      <c r="AB99" s="251"/>
      <c r="AC99" s="251"/>
      <c r="AD99" s="251"/>
      <c r="AE99" s="251"/>
      <c r="AF99" s="251"/>
    </row>
    <row r="100" spans="7:32" ht="15.75" customHeight="1" x14ac:dyDescent="0.25">
      <c r="G100" s="263"/>
      <c r="M100" s="251"/>
      <c r="Z100" s="251"/>
      <c r="AA100" s="251"/>
      <c r="AB100" s="251"/>
      <c r="AC100" s="251"/>
      <c r="AD100" s="251"/>
      <c r="AE100" s="251"/>
      <c r="AF100" s="251"/>
    </row>
    <row r="101" spans="7:32" ht="15.75" customHeight="1" x14ac:dyDescent="0.25">
      <c r="G101" s="263"/>
      <c r="M101" s="251"/>
      <c r="Z101" s="251"/>
      <c r="AA101" s="251"/>
      <c r="AB101" s="251"/>
      <c r="AC101" s="251"/>
      <c r="AD101" s="251"/>
      <c r="AE101" s="251"/>
      <c r="AF101" s="251"/>
    </row>
    <row r="102" spans="7:32" ht="15.75" customHeight="1" x14ac:dyDescent="0.25">
      <c r="G102" s="263"/>
      <c r="M102" s="251"/>
      <c r="Z102" s="251"/>
      <c r="AA102" s="251"/>
      <c r="AB102" s="251"/>
      <c r="AC102" s="251"/>
      <c r="AD102" s="251"/>
      <c r="AE102" s="251"/>
      <c r="AF102" s="251"/>
    </row>
    <row r="103" spans="7:32" ht="15.75" customHeight="1" x14ac:dyDescent="0.25">
      <c r="G103" s="263"/>
      <c r="M103" s="251"/>
      <c r="Z103" s="251"/>
      <c r="AA103" s="251"/>
      <c r="AB103" s="251"/>
      <c r="AC103" s="251"/>
      <c r="AD103" s="251"/>
      <c r="AE103" s="251"/>
      <c r="AF103" s="251"/>
    </row>
    <row r="104" spans="7:32" ht="15.75" customHeight="1" x14ac:dyDescent="0.25">
      <c r="G104" s="263"/>
      <c r="M104" s="251"/>
      <c r="Z104" s="251"/>
      <c r="AA104" s="251"/>
      <c r="AB104" s="251"/>
      <c r="AC104" s="251"/>
      <c r="AD104" s="251"/>
      <c r="AE104" s="251"/>
      <c r="AF104" s="251"/>
    </row>
    <row r="105" spans="7:32" ht="15.75" customHeight="1" x14ac:dyDescent="0.25">
      <c r="G105" s="263"/>
      <c r="M105" s="251"/>
      <c r="Z105" s="251"/>
      <c r="AA105" s="251"/>
      <c r="AB105" s="251"/>
      <c r="AC105" s="251"/>
      <c r="AD105" s="251"/>
      <c r="AE105" s="251"/>
      <c r="AF105" s="251"/>
    </row>
    <row r="106" spans="7:32" ht="15.75" customHeight="1" x14ac:dyDescent="0.25">
      <c r="G106" s="263"/>
      <c r="M106" s="251"/>
      <c r="Z106" s="251"/>
      <c r="AA106" s="251"/>
      <c r="AB106" s="251"/>
      <c r="AC106" s="251"/>
      <c r="AD106" s="251"/>
      <c r="AE106" s="251"/>
      <c r="AF106" s="251"/>
    </row>
    <row r="107" spans="7:32" ht="15.75" customHeight="1" x14ac:dyDescent="0.25">
      <c r="G107" s="263"/>
      <c r="M107" s="251"/>
      <c r="Z107" s="251"/>
      <c r="AA107" s="251"/>
      <c r="AB107" s="251"/>
      <c r="AC107" s="251"/>
      <c r="AD107" s="251"/>
      <c r="AE107" s="251"/>
      <c r="AF107" s="251"/>
    </row>
    <row r="108" spans="7:32" ht="15.75" customHeight="1" x14ac:dyDescent="0.25">
      <c r="G108" s="263"/>
      <c r="M108" s="251"/>
      <c r="Z108" s="251"/>
      <c r="AA108" s="251"/>
      <c r="AB108" s="251"/>
      <c r="AC108" s="251"/>
      <c r="AD108" s="251"/>
      <c r="AE108" s="251"/>
      <c r="AF108" s="251"/>
    </row>
    <row r="109" spans="7:32" ht="15.75" customHeight="1" x14ac:dyDescent="0.25">
      <c r="G109" s="263"/>
      <c r="M109" s="251"/>
      <c r="Z109" s="251"/>
      <c r="AA109" s="251"/>
      <c r="AB109" s="251"/>
      <c r="AC109" s="251"/>
      <c r="AD109" s="251"/>
      <c r="AE109" s="251"/>
      <c r="AF109" s="251"/>
    </row>
    <row r="110" spans="7:32" ht="15.75" customHeight="1" x14ac:dyDescent="0.25">
      <c r="G110" s="263"/>
      <c r="M110" s="251"/>
      <c r="Z110" s="251"/>
      <c r="AA110" s="251"/>
      <c r="AB110" s="251"/>
      <c r="AC110" s="251"/>
      <c r="AD110" s="251"/>
      <c r="AE110" s="251"/>
      <c r="AF110" s="251"/>
    </row>
    <row r="111" spans="7:32" ht="15.75" customHeight="1" x14ac:dyDescent="0.25">
      <c r="G111" s="263"/>
      <c r="M111" s="251"/>
      <c r="Z111" s="251"/>
      <c r="AA111" s="251"/>
      <c r="AB111" s="251"/>
      <c r="AC111" s="251"/>
      <c r="AD111" s="251"/>
      <c r="AE111" s="251"/>
      <c r="AF111" s="251"/>
    </row>
    <row r="112" spans="7:32" ht="15.75" customHeight="1" x14ac:dyDescent="0.25">
      <c r="G112" s="263"/>
      <c r="M112" s="251"/>
      <c r="Z112" s="251"/>
      <c r="AA112" s="251"/>
      <c r="AB112" s="251"/>
      <c r="AC112" s="251"/>
      <c r="AD112" s="251"/>
      <c r="AE112" s="251"/>
      <c r="AF112" s="251"/>
    </row>
    <row r="113" spans="7:32" ht="15.75" customHeight="1" x14ac:dyDescent="0.25">
      <c r="G113" s="263"/>
      <c r="M113" s="251"/>
      <c r="Z113" s="251"/>
      <c r="AA113" s="251"/>
      <c r="AB113" s="251"/>
      <c r="AC113" s="251"/>
      <c r="AD113" s="251"/>
      <c r="AE113" s="251"/>
      <c r="AF113" s="251"/>
    </row>
    <row r="114" spans="7:32" ht="15.75" customHeight="1" x14ac:dyDescent="0.25">
      <c r="G114" s="263"/>
      <c r="M114" s="251"/>
      <c r="Z114" s="251"/>
      <c r="AA114" s="251"/>
      <c r="AB114" s="251"/>
      <c r="AC114" s="251"/>
      <c r="AD114" s="251"/>
      <c r="AE114" s="251"/>
      <c r="AF114" s="251"/>
    </row>
    <row r="115" spans="7:32" ht="15.75" customHeight="1" x14ac:dyDescent="0.25">
      <c r="G115" s="263"/>
      <c r="M115" s="251"/>
      <c r="Z115" s="251"/>
      <c r="AA115" s="251"/>
      <c r="AB115" s="251"/>
      <c r="AC115" s="251"/>
      <c r="AD115" s="251"/>
      <c r="AE115" s="251"/>
      <c r="AF115" s="251"/>
    </row>
    <row r="116" spans="7:32" ht="15.75" customHeight="1" x14ac:dyDescent="0.25">
      <c r="G116" s="263"/>
      <c r="M116" s="251"/>
      <c r="Z116" s="251"/>
      <c r="AA116" s="251"/>
      <c r="AB116" s="251"/>
      <c r="AC116" s="251"/>
      <c r="AD116" s="251"/>
      <c r="AE116" s="251"/>
      <c r="AF116" s="251"/>
    </row>
    <row r="117" spans="7:32" ht="15.75" customHeight="1" x14ac:dyDescent="0.25">
      <c r="G117" s="263"/>
      <c r="M117" s="251"/>
      <c r="Z117" s="251"/>
      <c r="AA117" s="251"/>
      <c r="AB117" s="251"/>
      <c r="AC117" s="251"/>
      <c r="AD117" s="251"/>
      <c r="AE117" s="251"/>
      <c r="AF117" s="251"/>
    </row>
    <row r="118" spans="7:32" ht="15.75" customHeight="1" x14ac:dyDescent="0.25">
      <c r="G118" s="263"/>
      <c r="M118" s="251"/>
      <c r="Z118" s="251"/>
      <c r="AA118" s="251"/>
      <c r="AB118" s="251"/>
      <c r="AC118" s="251"/>
      <c r="AD118" s="251"/>
      <c r="AE118" s="251"/>
      <c r="AF118" s="251"/>
    </row>
    <row r="119" spans="7:32" ht="15.75" customHeight="1" x14ac:dyDescent="0.25">
      <c r="G119" s="263"/>
      <c r="M119" s="251"/>
      <c r="Z119" s="251"/>
      <c r="AA119" s="251"/>
      <c r="AB119" s="251"/>
      <c r="AC119" s="251"/>
      <c r="AD119" s="251"/>
      <c r="AE119" s="251"/>
      <c r="AF119" s="251"/>
    </row>
    <row r="120" spans="7:32" ht="15.75" customHeight="1" x14ac:dyDescent="0.25">
      <c r="G120" s="263"/>
      <c r="M120" s="251"/>
      <c r="Z120" s="251"/>
      <c r="AA120" s="251"/>
      <c r="AB120" s="251"/>
      <c r="AC120" s="251"/>
      <c r="AD120" s="251"/>
      <c r="AE120" s="251"/>
      <c r="AF120" s="251"/>
    </row>
    <row r="121" spans="7:32" ht="15.75" customHeight="1" x14ac:dyDescent="0.25">
      <c r="G121" s="263"/>
      <c r="M121" s="251"/>
      <c r="Z121" s="251"/>
      <c r="AA121" s="251"/>
      <c r="AB121" s="251"/>
      <c r="AC121" s="251"/>
      <c r="AD121" s="251"/>
      <c r="AE121" s="251"/>
      <c r="AF121" s="251"/>
    </row>
    <row r="122" spans="7:32" ht="15.75" customHeight="1" x14ac:dyDescent="0.25">
      <c r="G122" s="263"/>
      <c r="M122" s="251"/>
      <c r="Z122" s="251"/>
      <c r="AA122" s="251"/>
      <c r="AB122" s="251"/>
      <c r="AC122" s="251"/>
      <c r="AD122" s="251"/>
      <c r="AE122" s="251"/>
      <c r="AF122" s="251"/>
    </row>
    <row r="123" spans="7:32" ht="15.75" customHeight="1" x14ac:dyDescent="0.25">
      <c r="G123" s="263"/>
      <c r="M123" s="251"/>
      <c r="Z123" s="251"/>
      <c r="AA123" s="251"/>
      <c r="AB123" s="251"/>
      <c r="AC123" s="251"/>
      <c r="AD123" s="251"/>
      <c r="AE123" s="251"/>
      <c r="AF123" s="251"/>
    </row>
    <row r="124" spans="7:32" ht="15.75" customHeight="1" x14ac:dyDescent="0.25">
      <c r="G124" s="263"/>
      <c r="M124" s="251"/>
      <c r="Z124" s="251"/>
      <c r="AA124" s="251"/>
      <c r="AB124" s="251"/>
      <c r="AC124" s="251"/>
      <c r="AD124" s="251"/>
      <c r="AE124" s="251"/>
      <c r="AF124" s="251"/>
    </row>
    <row r="125" spans="7:32" ht="15.75" customHeight="1" x14ac:dyDescent="0.25">
      <c r="G125" s="263"/>
      <c r="M125" s="251"/>
      <c r="Z125" s="251"/>
      <c r="AA125" s="251"/>
      <c r="AB125" s="251"/>
      <c r="AC125" s="251"/>
      <c r="AD125" s="251"/>
      <c r="AE125" s="251"/>
      <c r="AF125" s="251"/>
    </row>
    <row r="126" spans="7:32" ht="15.75" customHeight="1" x14ac:dyDescent="0.25">
      <c r="G126" s="263"/>
      <c r="M126" s="251"/>
      <c r="Z126" s="251"/>
      <c r="AA126" s="251"/>
      <c r="AB126" s="251"/>
      <c r="AC126" s="251"/>
      <c r="AD126" s="251"/>
      <c r="AE126" s="251"/>
      <c r="AF126" s="251"/>
    </row>
    <row r="127" spans="7:32" ht="15.75" customHeight="1" x14ac:dyDescent="0.25">
      <c r="G127" s="263"/>
      <c r="M127" s="251"/>
      <c r="Z127" s="251"/>
      <c r="AA127" s="251"/>
      <c r="AB127" s="251"/>
      <c r="AC127" s="251"/>
      <c r="AD127" s="251"/>
      <c r="AE127" s="251"/>
      <c r="AF127" s="251"/>
    </row>
    <row r="128" spans="7:32" ht="15.75" customHeight="1" x14ac:dyDescent="0.25">
      <c r="G128" s="263"/>
      <c r="M128" s="251"/>
      <c r="Z128" s="251"/>
      <c r="AA128" s="251"/>
      <c r="AB128" s="251"/>
      <c r="AC128" s="251"/>
      <c r="AD128" s="251"/>
      <c r="AE128" s="251"/>
      <c r="AF128" s="251"/>
    </row>
    <row r="129" spans="7:32" ht="15.75" customHeight="1" x14ac:dyDescent="0.25">
      <c r="G129" s="263"/>
      <c r="M129" s="251"/>
      <c r="Z129" s="251"/>
      <c r="AA129" s="251"/>
      <c r="AB129" s="251"/>
      <c r="AC129" s="251"/>
      <c r="AD129" s="251"/>
      <c r="AE129" s="251"/>
      <c r="AF129" s="251"/>
    </row>
    <row r="130" spans="7:32" ht="15.75" customHeight="1" x14ac:dyDescent="0.25">
      <c r="G130" s="263"/>
      <c r="M130" s="251"/>
      <c r="Z130" s="251"/>
      <c r="AA130" s="251"/>
      <c r="AB130" s="251"/>
      <c r="AC130" s="251"/>
      <c r="AD130" s="251"/>
      <c r="AE130" s="251"/>
      <c r="AF130" s="251"/>
    </row>
    <row r="131" spans="7:32" ht="15.75" customHeight="1" x14ac:dyDescent="0.25">
      <c r="G131" s="263"/>
      <c r="M131" s="251"/>
      <c r="Z131" s="251"/>
      <c r="AA131" s="251"/>
      <c r="AB131" s="251"/>
      <c r="AC131" s="251"/>
      <c r="AD131" s="251"/>
      <c r="AE131" s="251"/>
      <c r="AF131" s="251"/>
    </row>
    <row r="132" spans="7:32" ht="15.75" customHeight="1" x14ac:dyDescent="0.25">
      <c r="G132" s="263"/>
      <c r="M132" s="251"/>
      <c r="Z132" s="251"/>
      <c r="AA132" s="251"/>
      <c r="AB132" s="251"/>
      <c r="AC132" s="251"/>
      <c r="AD132" s="251"/>
      <c r="AE132" s="251"/>
      <c r="AF132" s="251"/>
    </row>
    <row r="133" spans="7:32" ht="15.75" customHeight="1" x14ac:dyDescent="0.25">
      <c r="G133" s="263"/>
      <c r="M133" s="251"/>
      <c r="Z133" s="251"/>
      <c r="AA133" s="251"/>
      <c r="AB133" s="251"/>
      <c r="AC133" s="251"/>
      <c r="AD133" s="251"/>
      <c r="AE133" s="251"/>
      <c r="AF133" s="251"/>
    </row>
    <row r="134" spans="7:32" ht="15.75" customHeight="1" x14ac:dyDescent="0.25">
      <c r="G134" s="263"/>
      <c r="M134" s="251"/>
      <c r="Z134" s="251"/>
      <c r="AA134" s="251"/>
      <c r="AB134" s="251"/>
      <c r="AC134" s="251"/>
      <c r="AD134" s="251"/>
      <c r="AE134" s="251"/>
      <c r="AF134" s="251"/>
    </row>
    <row r="135" spans="7:32" ht="15.75" customHeight="1" x14ac:dyDescent="0.25">
      <c r="G135" s="263"/>
      <c r="M135" s="251"/>
      <c r="Z135" s="251"/>
      <c r="AA135" s="251"/>
      <c r="AB135" s="251"/>
      <c r="AC135" s="251"/>
      <c r="AD135" s="251"/>
      <c r="AE135" s="251"/>
      <c r="AF135" s="251"/>
    </row>
    <row r="136" spans="7:32" ht="15.75" customHeight="1" x14ac:dyDescent="0.25">
      <c r="G136" s="263"/>
      <c r="M136" s="251"/>
      <c r="Z136" s="251"/>
      <c r="AA136" s="251"/>
      <c r="AB136" s="251"/>
      <c r="AC136" s="251"/>
      <c r="AD136" s="251"/>
      <c r="AE136" s="251"/>
      <c r="AF136" s="251"/>
    </row>
    <row r="137" spans="7:32" ht="15.75" customHeight="1" x14ac:dyDescent="0.25">
      <c r="G137" s="263"/>
      <c r="M137" s="251"/>
      <c r="Z137" s="251"/>
      <c r="AA137" s="251"/>
      <c r="AB137" s="251"/>
      <c r="AC137" s="251"/>
      <c r="AD137" s="251"/>
      <c r="AE137" s="251"/>
      <c r="AF137" s="251"/>
    </row>
    <row r="138" spans="7:32" ht="15.75" customHeight="1" x14ac:dyDescent="0.25">
      <c r="G138" s="263"/>
      <c r="M138" s="251"/>
      <c r="Z138" s="251"/>
      <c r="AA138" s="251"/>
      <c r="AB138" s="251"/>
      <c r="AC138" s="251"/>
      <c r="AD138" s="251"/>
      <c r="AE138" s="251"/>
      <c r="AF138" s="251"/>
    </row>
    <row r="139" spans="7:32" ht="15.75" customHeight="1" x14ac:dyDescent="0.25">
      <c r="G139" s="263"/>
      <c r="M139" s="251"/>
      <c r="Z139" s="251"/>
      <c r="AA139" s="251"/>
      <c r="AB139" s="251"/>
      <c r="AC139" s="251"/>
      <c r="AD139" s="251"/>
      <c r="AE139" s="251"/>
      <c r="AF139" s="251"/>
    </row>
    <row r="140" spans="7:32" ht="15.75" customHeight="1" x14ac:dyDescent="0.25">
      <c r="G140" s="263"/>
      <c r="M140" s="251"/>
      <c r="Z140" s="251"/>
      <c r="AA140" s="251"/>
      <c r="AB140" s="251"/>
      <c r="AC140" s="251"/>
      <c r="AD140" s="251"/>
      <c r="AE140" s="251"/>
      <c r="AF140" s="251"/>
    </row>
    <row r="141" spans="7:32" ht="15.75" customHeight="1" x14ac:dyDescent="0.25">
      <c r="G141" s="263"/>
      <c r="M141" s="251"/>
      <c r="Z141" s="251"/>
      <c r="AA141" s="251"/>
      <c r="AB141" s="251"/>
      <c r="AC141" s="251"/>
      <c r="AD141" s="251"/>
      <c r="AE141" s="251"/>
      <c r="AF141" s="251"/>
    </row>
    <row r="142" spans="7:32" ht="15.75" customHeight="1" x14ac:dyDescent="0.25">
      <c r="G142" s="263"/>
      <c r="M142" s="251"/>
      <c r="Z142" s="251"/>
      <c r="AA142" s="251"/>
      <c r="AB142" s="251"/>
      <c r="AC142" s="251"/>
      <c r="AD142" s="251"/>
      <c r="AE142" s="251"/>
      <c r="AF142" s="251"/>
    </row>
    <row r="143" spans="7:32" ht="15.75" customHeight="1" x14ac:dyDescent="0.25">
      <c r="G143" s="263"/>
      <c r="M143" s="251"/>
      <c r="Z143" s="251"/>
      <c r="AA143" s="251"/>
      <c r="AB143" s="251"/>
      <c r="AC143" s="251"/>
      <c r="AD143" s="251"/>
      <c r="AE143" s="251"/>
      <c r="AF143" s="251"/>
    </row>
    <row r="144" spans="7:32" ht="15.75" customHeight="1" x14ac:dyDescent="0.25">
      <c r="G144" s="263"/>
      <c r="M144" s="251"/>
      <c r="Z144" s="251"/>
      <c r="AA144" s="251"/>
      <c r="AB144" s="251"/>
      <c r="AC144" s="251"/>
      <c r="AD144" s="251"/>
      <c r="AE144" s="251"/>
      <c r="AF144" s="251"/>
    </row>
    <row r="145" spans="7:32" ht="15.75" customHeight="1" x14ac:dyDescent="0.25">
      <c r="G145" s="263"/>
      <c r="M145" s="251"/>
      <c r="Z145" s="251"/>
      <c r="AA145" s="251"/>
      <c r="AB145" s="251"/>
      <c r="AC145" s="251"/>
      <c r="AD145" s="251"/>
      <c r="AE145" s="251"/>
      <c r="AF145" s="251"/>
    </row>
    <row r="146" spans="7:32" ht="15.75" customHeight="1" x14ac:dyDescent="0.25">
      <c r="G146" s="263"/>
      <c r="M146" s="251"/>
      <c r="Z146" s="251"/>
      <c r="AA146" s="251"/>
      <c r="AB146" s="251"/>
      <c r="AC146" s="251"/>
      <c r="AD146" s="251"/>
      <c r="AE146" s="251"/>
      <c r="AF146" s="251"/>
    </row>
    <row r="147" spans="7:32" ht="15.75" customHeight="1" x14ac:dyDescent="0.25">
      <c r="G147" s="263"/>
      <c r="M147" s="251"/>
      <c r="Z147" s="251"/>
      <c r="AA147" s="251"/>
      <c r="AB147" s="251"/>
      <c r="AC147" s="251"/>
      <c r="AD147" s="251"/>
      <c r="AE147" s="251"/>
      <c r="AF147" s="251"/>
    </row>
    <row r="148" spans="7:32" ht="15.75" customHeight="1" x14ac:dyDescent="0.25">
      <c r="G148" s="263"/>
      <c r="M148" s="251"/>
      <c r="Z148" s="251"/>
      <c r="AA148" s="251"/>
      <c r="AB148" s="251"/>
      <c r="AC148" s="251"/>
      <c r="AD148" s="251"/>
      <c r="AE148" s="251"/>
      <c r="AF148" s="251"/>
    </row>
    <row r="149" spans="7:32" ht="15.75" customHeight="1" x14ac:dyDescent="0.25">
      <c r="G149" s="263"/>
      <c r="M149" s="251"/>
      <c r="Z149" s="251"/>
      <c r="AA149" s="251"/>
      <c r="AB149" s="251"/>
      <c r="AC149" s="251"/>
      <c r="AD149" s="251"/>
      <c r="AE149" s="251"/>
      <c r="AF149" s="251"/>
    </row>
    <row r="150" spans="7:32" ht="15.75" customHeight="1" x14ac:dyDescent="0.25">
      <c r="G150" s="263"/>
      <c r="M150" s="251"/>
      <c r="Z150" s="251"/>
      <c r="AA150" s="251"/>
      <c r="AB150" s="251"/>
      <c r="AC150" s="251"/>
      <c r="AD150" s="251"/>
      <c r="AE150" s="251"/>
      <c r="AF150" s="251"/>
    </row>
    <row r="151" spans="7:32" ht="15.75" customHeight="1" x14ac:dyDescent="0.25">
      <c r="G151" s="263"/>
      <c r="M151" s="251"/>
      <c r="Z151" s="251"/>
      <c r="AA151" s="251"/>
      <c r="AB151" s="251"/>
      <c r="AC151" s="251"/>
      <c r="AD151" s="251"/>
      <c r="AE151" s="251"/>
      <c r="AF151" s="251"/>
    </row>
    <row r="152" spans="7:32" ht="15.75" customHeight="1" x14ac:dyDescent="0.25">
      <c r="G152" s="263"/>
      <c r="M152" s="251"/>
      <c r="Z152" s="251"/>
      <c r="AA152" s="251"/>
      <c r="AB152" s="251"/>
      <c r="AC152" s="251"/>
      <c r="AD152" s="251"/>
      <c r="AE152" s="251"/>
      <c r="AF152" s="251"/>
    </row>
    <row r="153" spans="7:32" ht="15.75" customHeight="1" x14ac:dyDescent="0.25">
      <c r="G153" s="263"/>
      <c r="M153" s="251"/>
      <c r="Z153" s="251"/>
      <c r="AA153" s="251"/>
      <c r="AB153" s="251"/>
      <c r="AC153" s="251"/>
      <c r="AD153" s="251"/>
      <c r="AE153" s="251"/>
      <c r="AF153" s="251"/>
    </row>
    <row r="154" spans="7:32" ht="15.75" customHeight="1" x14ac:dyDescent="0.25">
      <c r="G154" s="263"/>
      <c r="M154" s="251"/>
      <c r="Z154" s="251"/>
      <c r="AA154" s="251"/>
      <c r="AB154" s="251"/>
      <c r="AC154" s="251"/>
      <c r="AD154" s="251"/>
      <c r="AE154" s="251"/>
      <c r="AF154" s="251"/>
    </row>
    <row r="155" spans="7:32" ht="15.75" customHeight="1" x14ac:dyDescent="0.25">
      <c r="G155" s="263"/>
      <c r="M155" s="251"/>
      <c r="Z155" s="251"/>
      <c r="AA155" s="251"/>
      <c r="AB155" s="251"/>
      <c r="AC155" s="251"/>
      <c r="AD155" s="251"/>
      <c r="AE155" s="251"/>
      <c r="AF155" s="251"/>
    </row>
    <row r="156" spans="7:32" ht="15.75" customHeight="1" x14ac:dyDescent="0.25">
      <c r="G156" s="263"/>
      <c r="M156" s="251"/>
      <c r="Z156" s="251"/>
      <c r="AA156" s="251"/>
      <c r="AB156" s="251"/>
      <c r="AC156" s="251"/>
      <c r="AD156" s="251"/>
      <c r="AE156" s="251"/>
      <c r="AF156" s="251"/>
    </row>
    <row r="157" spans="7:32" ht="15.75" customHeight="1" x14ac:dyDescent="0.25">
      <c r="G157" s="263"/>
      <c r="M157" s="251"/>
      <c r="Z157" s="251"/>
      <c r="AA157" s="251"/>
      <c r="AB157" s="251"/>
      <c r="AC157" s="251"/>
      <c r="AD157" s="251"/>
      <c r="AE157" s="251"/>
      <c r="AF157" s="251"/>
    </row>
    <row r="158" spans="7:32" ht="15.75" customHeight="1" x14ac:dyDescent="0.25">
      <c r="G158" s="263"/>
      <c r="M158" s="251"/>
      <c r="Z158" s="251"/>
      <c r="AA158" s="251"/>
      <c r="AB158" s="251"/>
      <c r="AC158" s="251"/>
      <c r="AD158" s="251"/>
      <c r="AE158" s="251"/>
      <c r="AF158" s="251"/>
    </row>
    <row r="159" spans="7:32" ht="15.75" customHeight="1" x14ac:dyDescent="0.25">
      <c r="G159" s="263"/>
      <c r="M159" s="251"/>
      <c r="Z159" s="251"/>
      <c r="AA159" s="251"/>
      <c r="AB159" s="251"/>
      <c r="AC159" s="251"/>
      <c r="AD159" s="251"/>
      <c r="AE159" s="251"/>
      <c r="AF159" s="251"/>
    </row>
    <row r="160" spans="7:32" ht="15.75" customHeight="1" x14ac:dyDescent="0.25">
      <c r="G160" s="263"/>
      <c r="M160" s="251"/>
      <c r="Z160" s="251"/>
      <c r="AA160" s="251"/>
      <c r="AB160" s="251"/>
      <c r="AC160" s="251"/>
      <c r="AD160" s="251"/>
      <c r="AE160" s="251"/>
      <c r="AF160" s="251"/>
    </row>
    <row r="161" spans="7:32" ht="15.75" customHeight="1" x14ac:dyDescent="0.25">
      <c r="G161" s="263"/>
      <c r="M161" s="251"/>
      <c r="Z161" s="251"/>
      <c r="AA161" s="251"/>
      <c r="AB161" s="251"/>
      <c r="AC161" s="251"/>
      <c r="AD161" s="251"/>
      <c r="AE161" s="251"/>
      <c r="AF161" s="251"/>
    </row>
    <row r="162" spans="7:32" ht="15.75" customHeight="1" x14ac:dyDescent="0.25">
      <c r="G162" s="263"/>
      <c r="M162" s="251"/>
      <c r="Z162" s="251"/>
      <c r="AA162" s="251"/>
      <c r="AB162" s="251"/>
      <c r="AC162" s="251"/>
      <c r="AD162" s="251"/>
      <c r="AE162" s="251"/>
      <c r="AF162" s="251"/>
    </row>
    <row r="163" spans="7:32" ht="15.75" customHeight="1" x14ac:dyDescent="0.25">
      <c r="G163" s="263"/>
      <c r="M163" s="251"/>
      <c r="Z163" s="251"/>
      <c r="AA163" s="251"/>
      <c r="AB163" s="251"/>
      <c r="AC163" s="251"/>
      <c r="AD163" s="251"/>
      <c r="AE163" s="251"/>
      <c r="AF163" s="251"/>
    </row>
    <row r="164" spans="7:32" ht="15.75" customHeight="1" x14ac:dyDescent="0.25">
      <c r="G164" s="263"/>
      <c r="M164" s="251"/>
      <c r="Z164" s="251"/>
      <c r="AA164" s="251"/>
      <c r="AB164" s="251"/>
      <c r="AC164" s="251"/>
      <c r="AD164" s="251"/>
      <c r="AE164" s="251"/>
      <c r="AF164" s="251"/>
    </row>
    <row r="165" spans="7:32" ht="15.75" customHeight="1" x14ac:dyDescent="0.25">
      <c r="G165" s="263"/>
      <c r="M165" s="251"/>
      <c r="Z165" s="251"/>
      <c r="AA165" s="251"/>
      <c r="AB165" s="251"/>
      <c r="AC165" s="251"/>
      <c r="AD165" s="251"/>
      <c r="AE165" s="251"/>
      <c r="AF165" s="251"/>
    </row>
    <row r="166" spans="7:32" ht="15.75" customHeight="1" x14ac:dyDescent="0.25">
      <c r="G166" s="263"/>
      <c r="M166" s="251"/>
      <c r="Z166" s="251"/>
      <c r="AA166" s="251"/>
      <c r="AB166" s="251"/>
      <c r="AC166" s="251"/>
      <c r="AD166" s="251"/>
      <c r="AE166" s="251"/>
      <c r="AF166" s="251"/>
    </row>
    <row r="167" spans="7:32" ht="15.75" customHeight="1" x14ac:dyDescent="0.25">
      <c r="G167" s="263"/>
      <c r="M167" s="251"/>
      <c r="Z167" s="251"/>
      <c r="AA167" s="251"/>
      <c r="AB167" s="251"/>
      <c r="AC167" s="251"/>
      <c r="AD167" s="251"/>
      <c r="AE167" s="251"/>
      <c r="AF167" s="251"/>
    </row>
    <row r="168" spans="7:32" ht="15.75" customHeight="1" x14ac:dyDescent="0.25">
      <c r="G168" s="263"/>
      <c r="M168" s="251"/>
      <c r="Z168" s="251"/>
      <c r="AA168" s="251"/>
      <c r="AB168" s="251"/>
      <c r="AC168" s="251"/>
      <c r="AD168" s="251"/>
      <c r="AE168" s="251"/>
      <c r="AF168" s="251"/>
    </row>
    <row r="169" spans="7:32" ht="15.75" customHeight="1" x14ac:dyDescent="0.25">
      <c r="G169" s="263"/>
      <c r="M169" s="251"/>
      <c r="Z169" s="251"/>
      <c r="AA169" s="251"/>
      <c r="AB169" s="251"/>
      <c r="AC169" s="251"/>
      <c r="AD169" s="251"/>
      <c r="AE169" s="251"/>
      <c r="AF169" s="251"/>
    </row>
    <row r="170" spans="7:32" ht="15.75" customHeight="1" x14ac:dyDescent="0.25">
      <c r="G170" s="263"/>
      <c r="M170" s="251"/>
      <c r="Z170" s="251"/>
      <c r="AA170" s="251"/>
      <c r="AB170" s="251"/>
      <c r="AC170" s="251"/>
      <c r="AD170" s="251"/>
      <c r="AE170" s="251"/>
      <c r="AF170" s="251"/>
    </row>
    <row r="171" spans="7:32" ht="15.75" customHeight="1" x14ac:dyDescent="0.25">
      <c r="G171" s="263"/>
      <c r="M171" s="251"/>
      <c r="Z171" s="251"/>
      <c r="AA171" s="251"/>
      <c r="AB171" s="251"/>
      <c r="AC171" s="251"/>
      <c r="AD171" s="251"/>
      <c r="AE171" s="251"/>
      <c r="AF171" s="251"/>
    </row>
    <row r="172" spans="7:32" ht="15.75" customHeight="1" x14ac:dyDescent="0.25">
      <c r="G172" s="263"/>
      <c r="M172" s="251"/>
      <c r="Z172" s="251"/>
      <c r="AA172" s="251"/>
      <c r="AB172" s="251"/>
      <c r="AC172" s="251"/>
      <c r="AD172" s="251"/>
      <c r="AE172" s="251"/>
      <c r="AF172" s="251"/>
    </row>
    <row r="173" spans="7:32" ht="15.75" customHeight="1" x14ac:dyDescent="0.25">
      <c r="G173" s="263"/>
      <c r="M173" s="251"/>
      <c r="Z173" s="251"/>
      <c r="AA173" s="251"/>
      <c r="AB173" s="251"/>
      <c r="AC173" s="251"/>
      <c r="AD173" s="251"/>
      <c r="AE173" s="251"/>
      <c r="AF173" s="251"/>
    </row>
    <row r="174" spans="7:32" ht="15.75" customHeight="1" x14ac:dyDescent="0.25">
      <c r="G174" s="263"/>
      <c r="M174" s="251"/>
      <c r="Z174" s="251"/>
      <c r="AA174" s="251"/>
      <c r="AB174" s="251"/>
      <c r="AC174" s="251"/>
      <c r="AD174" s="251"/>
      <c r="AE174" s="251"/>
      <c r="AF174" s="251"/>
    </row>
    <row r="175" spans="7:32" ht="15.75" customHeight="1" x14ac:dyDescent="0.25">
      <c r="G175" s="263"/>
      <c r="M175" s="251"/>
      <c r="Z175" s="251"/>
      <c r="AA175" s="251"/>
      <c r="AB175" s="251"/>
      <c r="AC175" s="251"/>
      <c r="AD175" s="251"/>
      <c r="AE175" s="251"/>
      <c r="AF175" s="251"/>
    </row>
    <row r="176" spans="7:32" ht="15.75" customHeight="1" x14ac:dyDescent="0.25">
      <c r="G176" s="263"/>
      <c r="M176" s="251"/>
      <c r="Z176" s="251"/>
      <c r="AA176" s="251"/>
      <c r="AB176" s="251"/>
      <c r="AC176" s="251"/>
      <c r="AD176" s="251"/>
      <c r="AE176" s="251"/>
      <c r="AF176" s="251"/>
    </row>
    <row r="177" spans="7:32" ht="15.75" customHeight="1" x14ac:dyDescent="0.25">
      <c r="G177" s="263"/>
      <c r="M177" s="251"/>
      <c r="Z177" s="251"/>
      <c r="AA177" s="251"/>
      <c r="AB177" s="251"/>
      <c r="AC177" s="251"/>
      <c r="AD177" s="251"/>
      <c r="AE177" s="251"/>
      <c r="AF177" s="251"/>
    </row>
    <row r="178" spans="7:32" ht="15.75" customHeight="1" x14ac:dyDescent="0.25">
      <c r="G178" s="263"/>
      <c r="M178" s="251"/>
      <c r="Z178" s="251"/>
      <c r="AA178" s="251"/>
      <c r="AB178" s="251"/>
      <c r="AC178" s="251"/>
      <c r="AD178" s="251"/>
      <c r="AE178" s="251"/>
      <c r="AF178" s="251"/>
    </row>
    <row r="179" spans="7:32" ht="15.75" customHeight="1" x14ac:dyDescent="0.25">
      <c r="G179" s="263"/>
      <c r="M179" s="251"/>
      <c r="Z179" s="251"/>
      <c r="AA179" s="251"/>
      <c r="AB179" s="251"/>
      <c r="AC179" s="251"/>
      <c r="AD179" s="251"/>
      <c r="AE179" s="251"/>
      <c r="AF179" s="251"/>
    </row>
    <row r="180" spans="7:32" ht="15.75" customHeight="1" x14ac:dyDescent="0.25">
      <c r="G180" s="263"/>
      <c r="M180" s="251"/>
      <c r="Z180" s="251"/>
      <c r="AA180" s="251"/>
      <c r="AB180" s="251"/>
      <c r="AC180" s="251"/>
      <c r="AD180" s="251"/>
      <c r="AE180" s="251"/>
      <c r="AF180" s="251"/>
    </row>
    <row r="181" spans="7:32" ht="15.75" customHeight="1" x14ac:dyDescent="0.25">
      <c r="G181" s="263"/>
      <c r="M181" s="251"/>
      <c r="Z181" s="251"/>
      <c r="AA181" s="251"/>
      <c r="AB181" s="251"/>
      <c r="AC181" s="251"/>
      <c r="AD181" s="251"/>
      <c r="AE181" s="251"/>
      <c r="AF181" s="251"/>
    </row>
    <row r="182" spans="7:32" ht="15.75" customHeight="1" x14ac:dyDescent="0.25">
      <c r="G182" s="263"/>
      <c r="M182" s="251"/>
      <c r="Z182" s="251"/>
      <c r="AA182" s="251"/>
      <c r="AB182" s="251"/>
      <c r="AC182" s="251"/>
      <c r="AD182" s="251"/>
      <c r="AE182" s="251"/>
      <c r="AF182" s="251"/>
    </row>
    <row r="183" spans="7:32" ht="15.75" customHeight="1" x14ac:dyDescent="0.25">
      <c r="G183" s="263"/>
      <c r="M183" s="251"/>
      <c r="Z183" s="251"/>
      <c r="AA183" s="251"/>
      <c r="AB183" s="251"/>
      <c r="AC183" s="251"/>
      <c r="AD183" s="251"/>
      <c r="AE183" s="251"/>
      <c r="AF183" s="251"/>
    </row>
    <row r="184" spans="7:32" ht="15.75" customHeight="1" x14ac:dyDescent="0.25">
      <c r="G184" s="263"/>
      <c r="M184" s="251"/>
      <c r="Z184" s="251"/>
      <c r="AA184" s="251"/>
      <c r="AB184" s="251"/>
      <c r="AC184" s="251"/>
      <c r="AD184" s="251"/>
      <c r="AE184" s="251"/>
      <c r="AF184" s="251"/>
    </row>
    <row r="185" spans="7:32" ht="15.75" customHeight="1" x14ac:dyDescent="0.25">
      <c r="G185" s="263"/>
      <c r="M185" s="251"/>
      <c r="Z185" s="251"/>
      <c r="AA185" s="251"/>
      <c r="AB185" s="251"/>
      <c r="AC185" s="251"/>
      <c r="AD185" s="251"/>
      <c r="AE185" s="251"/>
      <c r="AF185" s="251"/>
    </row>
    <row r="186" spans="7:32" ht="15.75" customHeight="1" x14ac:dyDescent="0.25">
      <c r="G186" s="263"/>
      <c r="M186" s="251"/>
      <c r="Z186" s="251"/>
      <c r="AA186" s="251"/>
      <c r="AB186" s="251"/>
      <c r="AC186" s="251"/>
      <c r="AD186" s="251"/>
      <c r="AE186" s="251"/>
      <c r="AF186" s="251"/>
    </row>
    <row r="187" spans="7:32" ht="15.75" customHeight="1" x14ac:dyDescent="0.25">
      <c r="G187" s="263"/>
      <c r="M187" s="251"/>
      <c r="Z187" s="251"/>
      <c r="AA187" s="251"/>
      <c r="AB187" s="251"/>
      <c r="AC187" s="251"/>
      <c r="AD187" s="251"/>
      <c r="AE187" s="251"/>
      <c r="AF187" s="251"/>
    </row>
    <row r="188" spans="7:32" ht="15.75" customHeight="1" x14ac:dyDescent="0.25">
      <c r="G188" s="263"/>
      <c r="M188" s="251"/>
      <c r="Z188" s="251"/>
      <c r="AA188" s="251"/>
      <c r="AB188" s="251"/>
      <c r="AC188" s="251"/>
      <c r="AD188" s="251"/>
      <c r="AE188" s="251"/>
      <c r="AF188" s="251"/>
    </row>
    <row r="189" spans="7:32" ht="15.75" customHeight="1" x14ac:dyDescent="0.25">
      <c r="G189" s="263"/>
      <c r="M189" s="251"/>
      <c r="Z189" s="251"/>
      <c r="AA189" s="251"/>
      <c r="AB189" s="251"/>
      <c r="AC189" s="251"/>
      <c r="AD189" s="251"/>
      <c r="AE189" s="251"/>
      <c r="AF189" s="251"/>
    </row>
    <row r="190" spans="7:32" ht="15.75" customHeight="1" x14ac:dyDescent="0.25">
      <c r="G190" s="263"/>
      <c r="M190" s="251"/>
      <c r="Z190" s="251"/>
      <c r="AA190" s="251"/>
      <c r="AB190" s="251"/>
      <c r="AC190" s="251"/>
      <c r="AD190" s="251"/>
      <c r="AE190" s="251"/>
      <c r="AF190" s="251"/>
    </row>
    <row r="191" spans="7:32" ht="15.75" customHeight="1" x14ac:dyDescent="0.25">
      <c r="G191" s="263"/>
      <c r="M191" s="251"/>
      <c r="Z191" s="251"/>
      <c r="AA191" s="251"/>
      <c r="AB191" s="251"/>
      <c r="AC191" s="251"/>
      <c r="AD191" s="251"/>
      <c r="AE191" s="251"/>
      <c r="AF191" s="251"/>
    </row>
    <row r="192" spans="7:32" ht="15.75" customHeight="1" x14ac:dyDescent="0.25">
      <c r="G192" s="263"/>
      <c r="M192" s="251"/>
      <c r="Z192" s="251"/>
      <c r="AA192" s="251"/>
      <c r="AB192" s="251"/>
      <c r="AC192" s="251"/>
      <c r="AD192" s="251"/>
      <c r="AE192" s="251"/>
      <c r="AF192" s="251"/>
    </row>
    <row r="193" spans="7:32" ht="15.75" customHeight="1" x14ac:dyDescent="0.25">
      <c r="G193" s="263"/>
      <c r="M193" s="251"/>
      <c r="Z193" s="251"/>
      <c r="AA193" s="251"/>
      <c r="AB193" s="251"/>
      <c r="AC193" s="251"/>
      <c r="AD193" s="251"/>
      <c r="AE193" s="251"/>
      <c r="AF193" s="251"/>
    </row>
    <row r="194" spans="7:32" ht="15.75" customHeight="1" x14ac:dyDescent="0.25">
      <c r="G194" s="263"/>
      <c r="M194" s="251"/>
      <c r="Z194" s="251"/>
      <c r="AA194" s="251"/>
      <c r="AB194" s="251"/>
      <c r="AC194" s="251"/>
      <c r="AD194" s="251"/>
      <c r="AE194" s="251"/>
      <c r="AF194" s="251"/>
    </row>
    <row r="195" spans="7:32" ht="15.75" customHeight="1" x14ac:dyDescent="0.25">
      <c r="G195" s="263"/>
      <c r="M195" s="251"/>
      <c r="Z195" s="251"/>
      <c r="AA195" s="251"/>
      <c r="AB195" s="251"/>
      <c r="AC195" s="251"/>
      <c r="AD195" s="251"/>
      <c r="AE195" s="251"/>
      <c r="AF195" s="251"/>
    </row>
    <row r="196" spans="7:32" ht="15.75" customHeight="1" x14ac:dyDescent="0.25">
      <c r="G196" s="263"/>
      <c r="M196" s="251"/>
      <c r="Z196" s="251"/>
      <c r="AA196" s="251"/>
      <c r="AB196" s="251"/>
      <c r="AC196" s="251"/>
      <c r="AD196" s="251"/>
      <c r="AE196" s="251"/>
      <c r="AF196" s="251"/>
    </row>
    <row r="197" spans="7:32" ht="15.75" customHeight="1" x14ac:dyDescent="0.25">
      <c r="G197" s="263"/>
      <c r="M197" s="251"/>
      <c r="Z197" s="251"/>
      <c r="AA197" s="251"/>
      <c r="AB197" s="251"/>
      <c r="AC197" s="251"/>
      <c r="AD197" s="251"/>
      <c r="AE197" s="251"/>
      <c r="AF197" s="251"/>
    </row>
    <row r="198" spans="7:32" ht="15.75" customHeight="1" x14ac:dyDescent="0.25">
      <c r="G198" s="263"/>
      <c r="M198" s="251"/>
      <c r="Z198" s="251"/>
      <c r="AA198" s="251"/>
      <c r="AB198" s="251"/>
      <c r="AC198" s="251"/>
      <c r="AD198" s="251"/>
      <c r="AE198" s="251"/>
      <c r="AF198" s="251"/>
    </row>
    <row r="199" spans="7:32" ht="15.75" customHeight="1" x14ac:dyDescent="0.25">
      <c r="G199" s="263"/>
      <c r="M199" s="251"/>
      <c r="Z199" s="251"/>
      <c r="AA199" s="251"/>
      <c r="AB199" s="251"/>
      <c r="AC199" s="251"/>
      <c r="AD199" s="251"/>
      <c r="AE199" s="251"/>
      <c r="AF199" s="251"/>
    </row>
    <row r="200" spans="7:32" ht="15.75" customHeight="1" x14ac:dyDescent="0.25">
      <c r="G200" s="263"/>
      <c r="M200" s="251"/>
      <c r="Z200" s="251"/>
      <c r="AA200" s="251"/>
      <c r="AB200" s="251"/>
      <c r="AC200" s="251"/>
      <c r="AD200" s="251"/>
      <c r="AE200" s="251"/>
      <c r="AF200" s="251"/>
    </row>
    <row r="201" spans="7:32" ht="15.75" customHeight="1" x14ac:dyDescent="0.25">
      <c r="G201" s="263"/>
      <c r="M201" s="251"/>
      <c r="Z201" s="251"/>
      <c r="AA201" s="251"/>
      <c r="AB201" s="251"/>
      <c r="AC201" s="251"/>
      <c r="AD201" s="251"/>
      <c r="AE201" s="251"/>
      <c r="AF201" s="251"/>
    </row>
    <row r="202" spans="7:32" ht="15.75" customHeight="1" x14ac:dyDescent="0.25">
      <c r="G202" s="263"/>
      <c r="M202" s="251"/>
      <c r="Z202" s="251"/>
      <c r="AA202" s="251"/>
      <c r="AB202" s="251"/>
      <c r="AC202" s="251"/>
      <c r="AD202" s="251"/>
      <c r="AE202" s="251"/>
      <c r="AF202" s="251"/>
    </row>
    <row r="203" spans="7:32" ht="15.75" customHeight="1" x14ac:dyDescent="0.25">
      <c r="G203" s="263"/>
      <c r="M203" s="251"/>
      <c r="Z203" s="251"/>
      <c r="AA203" s="251"/>
      <c r="AB203" s="251"/>
      <c r="AC203" s="251"/>
      <c r="AD203" s="251"/>
      <c r="AE203" s="251"/>
      <c r="AF203" s="251"/>
    </row>
    <row r="204" spans="7:32" ht="15.75" customHeight="1" x14ac:dyDescent="0.25">
      <c r="G204" s="263"/>
      <c r="M204" s="251"/>
      <c r="Z204" s="251"/>
      <c r="AA204" s="251"/>
      <c r="AB204" s="251"/>
      <c r="AC204" s="251"/>
      <c r="AD204" s="251"/>
      <c r="AE204" s="251"/>
      <c r="AF204" s="251"/>
    </row>
    <row r="205" spans="7:32" ht="15.75" customHeight="1" x14ac:dyDescent="0.25">
      <c r="G205" s="263"/>
      <c r="M205" s="251"/>
      <c r="Z205" s="251"/>
      <c r="AA205" s="251"/>
      <c r="AB205" s="251"/>
      <c r="AC205" s="251"/>
      <c r="AD205" s="251"/>
      <c r="AE205" s="251"/>
      <c r="AF205" s="251"/>
    </row>
    <row r="206" spans="7:32" ht="15.75" customHeight="1" x14ac:dyDescent="0.25">
      <c r="G206" s="263"/>
      <c r="M206" s="251"/>
      <c r="Z206" s="251"/>
      <c r="AA206" s="251"/>
      <c r="AB206" s="251"/>
      <c r="AC206" s="251"/>
      <c r="AD206" s="251"/>
      <c r="AE206" s="251"/>
      <c r="AF206" s="251"/>
    </row>
    <row r="207" spans="7:32" ht="15.75" customHeight="1" x14ac:dyDescent="0.25">
      <c r="G207" s="263"/>
      <c r="M207" s="251"/>
      <c r="Z207" s="251"/>
      <c r="AA207" s="251"/>
      <c r="AB207" s="251"/>
      <c r="AC207" s="251"/>
      <c r="AD207" s="251"/>
      <c r="AE207" s="251"/>
      <c r="AF207" s="251"/>
    </row>
    <row r="208" spans="7:32" ht="15.75" customHeight="1" x14ac:dyDescent="0.25">
      <c r="G208" s="263"/>
      <c r="M208" s="251"/>
      <c r="Z208" s="251"/>
      <c r="AA208" s="251"/>
      <c r="AB208" s="251"/>
      <c r="AC208" s="251"/>
      <c r="AD208" s="251"/>
      <c r="AE208" s="251"/>
      <c r="AF208" s="251"/>
    </row>
    <row r="209" spans="7:32" ht="15.75" customHeight="1" x14ac:dyDescent="0.25">
      <c r="G209" s="263"/>
      <c r="M209" s="251"/>
      <c r="Z209" s="251"/>
      <c r="AA209" s="251"/>
      <c r="AB209" s="251"/>
      <c r="AC209" s="251"/>
      <c r="AD209" s="251"/>
      <c r="AE209" s="251"/>
      <c r="AF209" s="251"/>
    </row>
    <row r="210" spans="7:32" ht="15.75" customHeight="1" x14ac:dyDescent="0.25">
      <c r="G210" s="263"/>
      <c r="M210" s="251"/>
      <c r="Z210" s="251"/>
      <c r="AA210" s="251"/>
      <c r="AB210" s="251"/>
      <c r="AC210" s="251"/>
      <c r="AD210" s="251"/>
      <c r="AE210" s="251"/>
      <c r="AF210" s="251"/>
    </row>
    <row r="211" spans="7:32" ht="15.75" customHeight="1" x14ac:dyDescent="0.25">
      <c r="G211" s="263"/>
      <c r="M211" s="251"/>
      <c r="Z211" s="251"/>
      <c r="AA211" s="251"/>
      <c r="AB211" s="251"/>
      <c r="AC211" s="251"/>
      <c r="AD211" s="251"/>
      <c r="AE211" s="251"/>
      <c r="AF211" s="251"/>
    </row>
    <row r="212" spans="7:32" ht="15.75" customHeight="1" x14ac:dyDescent="0.25">
      <c r="G212" s="263"/>
      <c r="M212" s="251"/>
      <c r="Z212" s="251"/>
      <c r="AA212" s="251"/>
      <c r="AB212" s="251"/>
      <c r="AC212" s="251"/>
      <c r="AD212" s="251"/>
      <c r="AE212" s="251"/>
      <c r="AF212" s="251"/>
    </row>
    <row r="213" spans="7:32" ht="15.75" customHeight="1" x14ac:dyDescent="0.25">
      <c r="G213" s="263"/>
      <c r="M213" s="251"/>
      <c r="Z213" s="251"/>
      <c r="AA213" s="251"/>
      <c r="AB213" s="251"/>
      <c r="AC213" s="251"/>
      <c r="AD213" s="251"/>
      <c r="AE213" s="251"/>
      <c r="AF213" s="251"/>
    </row>
    <row r="214" spans="7:32" ht="15.75" customHeight="1" x14ac:dyDescent="0.25">
      <c r="G214" s="263"/>
      <c r="M214" s="251"/>
      <c r="Z214" s="251"/>
      <c r="AA214" s="251"/>
      <c r="AB214" s="251"/>
      <c r="AC214" s="251"/>
      <c r="AD214" s="251"/>
      <c r="AE214" s="251"/>
      <c r="AF214" s="251"/>
    </row>
    <row r="215" spans="7:32" ht="15.75" customHeight="1" x14ac:dyDescent="0.25">
      <c r="G215" s="263"/>
      <c r="M215" s="251"/>
      <c r="Z215" s="251"/>
      <c r="AA215" s="251"/>
      <c r="AB215" s="251"/>
      <c r="AC215" s="251"/>
      <c r="AD215" s="251"/>
      <c r="AE215" s="251"/>
      <c r="AF215" s="251"/>
    </row>
    <row r="216" spans="7:32" ht="15.75" customHeight="1" x14ac:dyDescent="0.25">
      <c r="G216" s="263"/>
      <c r="M216" s="251"/>
      <c r="Z216" s="251"/>
      <c r="AA216" s="251"/>
      <c r="AB216" s="251"/>
      <c r="AC216" s="251"/>
      <c r="AD216" s="251"/>
      <c r="AE216" s="251"/>
      <c r="AF216" s="251"/>
    </row>
    <row r="217" spans="7:32" ht="15.75" customHeight="1" x14ac:dyDescent="0.25">
      <c r="G217" s="263"/>
      <c r="M217" s="251"/>
      <c r="Z217" s="251"/>
      <c r="AA217" s="251"/>
      <c r="AB217" s="251"/>
      <c r="AC217" s="251"/>
      <c r="AD217" s="251"/>
      <c r="AE217" s="251"/>
      <c r="AF217" s="251"/>
    </row>
    <row r="218" spans="7:32" ht="15.75" customHeight="1" x14ac:dyDescent="0.25">
      <c r="G218" s="263"/>
      <c r="M218" s="251"/>
      <c r="Z218" s="251"/>
      <c r="AA218" s="251"/>
      <c r="AB218" s="251"/>
      <c r="AC218" s="251"/>
      <c r="AD218" s="251"/>
      <c r="AE218" s="251"/>
      <c r="AF218" s="251"/>
    </row>
    <row r="219" spans="7:32" ht="15.75" customHeight="1" x14ac:dyDescent="0.25">
      <c r="G219" s="263"/>
      <c r="M219" s="251"/>
      <c r="Z219" s="251"/>
      <c r="AA219" s="251"/>
      <c r="AB219" s="251"/>
      <c r="AC219" s="251"/>
      <c r="AD219" s="251"/>
      <c r="AE219" s="251"/>
      <c r="AF219" s="251"/>
    </row>
    <row r="220" spans="7:32" ht="15.75" customHeight="1" x14ac:dyDescent="0.25">
      <c r="G220" s="263"/>
      <c r="M220" s="251"/>
      <c r="Z220" s="251"/>
      <c r="AA220" s="251"/>
      <c r="AB220" s="251"/>
      <c r="AC220" s="251"/>
      <c r="AD220" s="251"/>
      <c r="AE220" s="251"/>
      <c r="AF220" s="251"/>
    </row>
    <row r="221" spans="7:32" ht="15.75" customHeight="1" x14ac:dyDescent="0.25">
      <c r="G221" s="263"/>
      <c r="M221" s="251"/>
      <c r="Z221" s="251"/>
      <c r="AA221" s="251"/>
      <c r="AB221" s="251"/>
      <c r="AC221" s="251"/>
      <c r="AD221" s="251"/>
      <c r="AE221" s="251"/>
      <c r="AF221" s="251"/>
    </row>
    <row r="222" spans="7:32" ht="15.75" customHeight="1" x14ac:dyDescent="0.25">
      <c r="G222" s="263"/>
      <c r="M222" s="251"/>
      <c r="Z222" s="251"/>
      <c r="AA222" s="251"/>
      <c r="AB222" s="251"/>
      <c r="AC222" s="251"/>
      <c r="AD222" s="251"/>
      <c r="AE222" s="251"/>
      <c r="AF222" s="251"/>
    </row>
    <row r="223" spans="7:32" ht="15.75" customHeight="1" x14ac:dyDescent="0.25">
      <c r="G223" s="263"/>
      <c r="M223" s="251"/>
      <c r="Z223" s="251"/>
      <c r="AA223" s="251"/>
      <c r="AB223" s="251"/>
      <c r="AC223" s="251"/>
      <c r="AD223" s="251"/>
      <c r="AE223" s="251"/>
      <c r="AF223" s="251"/>
    </row>
    <row r="224" spans="7:32" ht="15.75" customHeight="1" x14ac:dyDescent="0.25">
      <c r="G224" s="263"/>
      <c r="M224" s="251"/>
      <c r="Z224" s="251"/>
      <c r="AA224" s="251"/>
      <c r="AB224" s="251"/>
      <c r="AC224" s="251"/>
      <c r="AD224" s="251"/>
      <c r="AE224" s="251"/>
      <c r="AF224" s="251"/>
    </row>
    <row r="225" spans="7:32" ht="15.75" customHeight="1" x14ac:dyDescent="0.25">
      <c r="G225" s="263"/>
      <c r="M225" s="251"/>
      <c r="Z225" s="251"/>
      <c r="AA225" s="251"/>
      <c r="AB225" s="251"/>
      <c r="AC225" s="251"/>
      <c r="AD225" s="251"/>
      <c r="AE225" s="251"/>
      <c r="AF225" s="251"/>
    </row>
    <row r="226" spans="7:32" ht="15.75" customHeight="1" x14ac:dyDescent="0.25">
      <c r="G226" s="263"/>
      <c r="M226" s="251"/>
      <c r="Z226" s="251"/>
      <c r="AA226" s="251"/>
      <c r="AB226" s="251"/>
      <c r="AC226" s="251"/>
      <c r="AD226" s="251"/>
      <c r="AE226" s="251"/>
      <c r="AF226" s="251"/>
    </row>
    <row r="227" spans="7:32" ht="15.75" customHeight="1" x14ac:dyDescent="0.25">
      <c r="G227" s="263"/>
      <c r="M227" s="251"/>
      <c r="Z227" s="251"/>
      <c r="AA227" s="251"/>
      <c r="AB227" s="251"/>
      <c r="AC227" s="251"/>
      <c r="AD227" s="251"/>
      <c r="AE227" s="251"/>
      <c r="AF227" s="251"/>
    </row>
    <row r="228" spans="7:32" ht="15.75" customHeight="1" x14ac:dyDescent="0.25">
      <c r="G228" s="263"/>
      <c r="M228" s="251"/>
      <c r="Z228" s="251"/>
      <c r="AA228" s="251"/>
      <c r="AB228" s="251"/>
      <c r="AC228" s="251"/>
      <c r="AD228" s="251"/>
      <c r="AE228" s="251"/>
      <c r="AF228" s="251"/>
    </row>
    <row r="229" spans="7:32" ht="15.75" customHeight="1" x14ac:dyDescent="0.25">
      <c r="G229" s="263"/>
      <c r="M229" s="251"/>
      <c r="Z229" s="251"/>
      <c r="AA229" s="251"/>
      <c r="AB229" s="251"/>
      <c r="AC229" s="251"/>
      <c r="AD229" s="251"/>
      <c r="AE229" s="251"/>
      <c r="AF229" s="251"/>
    </row>
    <row r="230" spans="7:32" ht="15.75" customHeight="1" x14ac:dyDescent="0.25">
      <c r="G230" s="263"/>
      <c r="M230" s="251"/>
      <c r="Z230" s="251"/>
      <c r="AA230" s="251"/>
      <c r="AB230" s="251"/>
      <c r="AC230" s="251"/>
      <c r="AD230" s="251"/>
      <c r="AE230" s="251"/>
      <c r="AF230" s="251"/>
    </row>
    <row r="231" spans="7:32" ht="15.75" customHeight="1" x14ac:dyDescent="0.25">
      <c r="G231" s="263"/>
      <c r="M231" s="251"/>
      <c r="Z231" s="251"/>
      <c r="AA231" s="251"/>
      <c r="AB231" s="251"/>
      <c r="AC231" s="251"/>
      <c r="AD231" s="251"/>
      <c r="AE231" s="251"/>
      <c r="AF231" s="251"/>
    </row>
    <row r="232" spans="7:32" ht="15.75" customHeight="1" x14ac:dyDescent="0.25">
      <c r="G232" s="263"/>
      <c r="M232" s="251"/>
      <c r="Z232" s="251"/>
      <c r="AA232" s="251"/>
      <c r="AB232" s="251"/>
      <c r="AC232" s="251"/>
      <c r="AD232" s="251"/>
      <c r="AE232" s="251"/>
      <c r="AF232" s="251"/>
    </row>
    <row r="233" spans="7:32" ht="15.75" customHeight="1" x14ac:dyDescent="0.25">
      <c r="G233" s="263"/>
      <c r="M233" s="251"/>
      <c r="Z233" s="251"/>
      <c r="AA233" s="251"/>
      <c r="AB233" s="251"/>
      <c r="AC233" s="251"/>
      <c r="AD233" s="251"/>
      <c r="AE233" s="251"/>
      <c r="AF233" s="251"/>
    </row>
    <row r="234" spans="7:32" ht="15.75" customHeight="1" x14ac:dyDescent="0.25">
      <c r="G234" s="263"/>
      <c r="M234" s="251"/>
      <c r="Z234" s="251"/>
      <c r="AA234" s="251"/>
      <c r="AB234" s="251"/>
      <c r="AC234" s="251"/>
      <c r="AD234" s="251"/>
      <c r="AE234" s="251"/>
      <c r="AF234" s="251"/>
    </row>
    <row r="235" spans="7:32" ht="15.75" customHeight="1" x14ac:dyDescent="0.25">
      <c r="G235" s="263"/>
      <c r="M235" s="251"/>
      <c r="Z235" s="251"/>
      <c r="AA235" s="251"/>
      <c r="AB235" s="251"/>
      <c r="AC235" s="251"/>
      <c r="AD235" s="251"/>
      <c r="AE235" s="251"/>
      <c r="AF235" s="251"/>
    </row>
    <row r="236" spans="7:32" ht="15.75" customHeight="1" x14ac:dyDescent="0.25">
      <c r="G236" s="263"/>
      <c r="M236" s="251"/>
      <c r="Z236" s="251"/>
      <c r="AA236" s="251"/>
      <c r="AB236" s="251"/>
      <c r="AC236" s="251"/>
      <c r="AD236" s="251"/>
      <c r="AE236" s="251"/>
      <c r="AF236" s="251"/>
    </row>
    <row r="237" spans="7:32" ht="15.75" customHeight="1" x14ac:dyDescent="0.25">
      <c r="G237" s="263"/>
      <c r="M237" s="251"/>
      <c r="Z237" s="251"/>
      <c r="AA237" s="251"/>
      <c r="AB237" s="251"/>
      <c r="AC237" s="251"/>
      <c r="AD237" s="251"/>
      <c r="AE237" s="251"/>
      <c r="AF237" s="251"/>
    </row>
    <row r="238" spans="7:32" ht="15.75" customHeight="1" x14ac:dyDescent="0.25">
      <c r="G238" s="263"/>
      <c r="M238" s="251"/>
      <c r="Z238" s="251"/>
      <c r="AA238" s="251"/>
      <c r="AB238" s="251"/>
      <c r="AC238" s="251"/>
      <c r="AD238" s="251"/>
      <c r="AE238" s="251"/>
      <c r="AF238" s="251"/>
    </row>
    <row r="239" spans="7:32" ht="15.75" customHeight="1" x14ac:dyDescent="0.25">
      <c r="G239" s="263"/>
      <c r="M239" s="251"/>
      <c r="Z239" s="251"/>
      <c r="AA239" s="251"/>
      <c r="AB239" s="251"/>
      <c r="AC239" s="251"/>
      <c r="AD239" s="251"/>
      <c r="AE239" s="251"/>
      <c r="AF239" s="251"/>
    </row>
    <row r="240" spans="7:32" ht="15.75" customHeight="1" x14ac:dyDescent="0.25">
      <c r="G240" s="263"/>
      <c r="M240" s="251"/>
      <c r="Z240" s="251"/>
      <c r="AA240" s="251"/>
      <c r="AB240" s="251"/>
      <c r="AC240" s="251"/>
      <c r="AD240" s="251"/>
      <c r="AE240" s="251"/>
      <c r="AF240" s="251"/>
    </row>
    <row r="241" spans="7:32" ht="15.75" customHeight="1" x14ac:dyDescent="0.25">
      <c r="G241" s="263"/>
      <c r="M241" s="251"/>
      <c r="Z241" s="251"/>
      <c r="AA241" s="251"/>
      <c r="AB241" s="251"/>
      <c r="AC241" s="251"/>
      <c r="AD241" s="251"/>
      <c r="AE241" s="251"/>
      <c r="AF241" s="251"/>
    </row>
    <row r="242" spans="7:32" ht="15.75" customHeight="1" x14ac:dyDescent="0.25">
      <c r="G242" s="263"/>
      <c r="M242" s="251"/>
      <c r="Z242" s="251"/>
      <c r="AA242" s="251"/>
      <c r="AB242" s="251"/>
      <c r="AC242" s="251"/>
      <c r="AD242" s="251"/>
      <c r="AE242" s="251"/>
      <c r="AF242" s="251"/>
    </row>
    <row r="243" spans="7:32" ht="15.75" customHeight="1" x14ac:dyDescent="0.25">
      <c r="G243" s="263"/>
      <c r="M243" s="251"/>
      <c r="Z243" s="251"/>
      <c r="AA243" s="251"/>
      <c r="AB243" s="251"/>
      <c r="AC243" s="251"/>
      <c r="AD243" s="251"/>
      <c r="AE243" s="251"/>
      <c r="AF243" s="251"/>
    </row>
    <row r="244" spans="7:32" ht="15.75" customHeight="1" x14ac:dyDescent="0.25">
      <c r="G244" s="263"/>
      <c r="M244" s="251"/>
      <c r="Z244" s="251"/>
      <c r="AA244" s="251"/>
      <c r="AB244" s="251"/>
      <c r="AC244" s="251"/>
      <c r="AD244" s="251"/>
      <c r="AE244" s="251"/>
      <c r="AF244" s="251"/>
    </row>
    <row r="245" spans="7:32" ht="15.75" customHeight="1" x14ac:dyDescent="0.2"/>
    <row r="246" spans="7:32" ht="15.75" customHeight="1" x14ac:dyDescent="0.2"/>
    <row r="247" spans="7:32" ht="15.75" customHeight="1" x14ac:dyDescent="0.2"/>
    <row r="248" spans="7:32" ht="15.75" customHeight="1" x14ac:dyDescent="0.2"/>
    <row r="249" spans="7:32" ht="15.75" customHeight="1" x14ac:dyDescent="0.2"/>
    <row r="250" spans="7:32" ht="15.75" customHeight="1" x14ac:dyDescent="0.2"/>
    <row r="251" spans="7:32" ht="15.75" customHeight="1" x14ac:dyDescent="0.2"/>
    <row r="252" spans="7:32" ht="15.75" customHeight="1" x14ac:dyDescent="0.2"/>
    <row r="253" spans="7:32" ht="15.75" customHeight="1" x14ac:dyDescent="0.2"/>
    <row r="254" spans="7:32" ht="15.75" customHeight="1" x14ac:dyDescent="0.2"/>
    <row r="255" spans="7:32" ht="15.75" customHeight="1" x14ac:dyDescent="0.2"/>
    <row r="256" spans="7:32"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sheetProtection algorithmName="SHA-512" hashValue="CgLXG1PqWXxvzHhZgZHwCTyQd1VeJSKhjrvAkTQKEsxGMKlRbOt/fszR10JRkOth7bVDGlPON84NG84YWXt4Nw==" saltValue="/SadACKU1xyZnQmQQVqKDQ==" spinCount="100000" sheet="1" objects="1" scenarios="1" selectLockedCells="1"/>
  <mergeCells count="2">
    <mergeCell ref="C3:N3"/>
    <mergeCell ref="O3:Z3"/>
  </mergeCells>
  <pageMargins left="0.11811023622047245" right="0.11811023622047245" top="0.74803149606299213" bottom="0.74803149606299213" header="0" footer="0"/>
  <pageSetup paperSize="9" fitToHeight="0" orientation="landscape" r:id="rId1"/>
  <headerFooter>
    <oddFooter>&amp;L&amp;D   &amp;T&amp;CGEEN ACCOUNTANTSCONTROLE TOEGEPAST&amp;R&amp;P</oddFooter>
  </headerFooter>
  <customProperties>
    <customPr name="OrphanNamesChecked" r:id="rId2"/>
  </customProperties>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46C9F-B116-4F6B-8D06-22A439830EE1}">
  <sheetPr>
    <tabColor theme="7" tint="0.79998168889431442"/>
    <pageSetUpPr fitToPage="1"/>
  </sheetPr>
  <dimension ref="A1:AF1003"/>
  <sheetViews>
    <sheetView showGridLines="0" workbookViewId="0">
      <pane xSplit="2" ySplit="4" topLeftCell="C5" activePane="bottomRight" state="frozen"/>
      <selection pane="topRight" activeCell="C37" sqref="C37"/>
      <selection pane="bottomLeft" activeCell="C37" sqref="C37"/>
      <selection pane="bottomRight" activeCell="C7" sqref="C7"/>
    </sheetView>
  </sheetViews>
  <sheetFormatPr defaultColWidth="11.33203125" defaultRowHeight="15" customHeight="1" x14ac:dyDescent="0.2"/>
  <cols>
    <col min="1" max="1" width="2.88671875" style="226" customWidth="1"/>
    <col min="2" max="2" width="23.88671875" style="225" customWidth="1"/>
    <col min="3" max="24" width="8.6640625" style="225" customWidth="1"/>
    <col min="25" max="25" width="8" style="225" customWidth="1"/>
    <col min="26" max="26" width="8.5546875" style="225" customWidth="1"/>
    <col min="27" max="28" width="8.44140625" style="225" customWidth="1"/>
    <col min="29" max="32" width="9" style="225" customWidth="1"/>
    <col min="33" max="33" width="19.6640625" style="225" customWidth="1"/>
    <col min="34" max="34" width="8.6640625" style="225" customWidth="1"/>
    <col min="35" max="16384" width="11.33203125" style="225"/>
  </cols>
  <sheetData>
    <row r="1" spans="1:32" ht="37.5" customHeight="1" thickBot="1" x14ac:dyDescent="0.3">
      <c r="A1" s="250"/>
      <c r="B1" s="217"/>
      <c r="C1" s="218"/>
      <c r="D1" s="219" t="str">
        <f>'Omzetspec 2024'!E1</f>
        <v>Fysio X</v>
      </c>
      <c r="E1" s="220"/>
      <c r="F1" s="218"/>
      <c r="G1" s="218"/>
      <c r="H1" s="218"/>
      <c r="I1" s="221"/>
      <c r="J1" s="222"/>
      <c r="K1" s="223"/>
      <c r="L1" s="224">
        <f ca="1">NOW()</f>
        <v>45268.455701851854</v>
      </c>
      <c r="M1" s="251"/>
      <c r="AA1" s="251"/>
      <c r="AB1" s="251"/>
      <c r="AC1" s="251"/>
      <c r="AD1" s="251"/>
      <c r="AE1" s="252"/>
      <c r="AF1" s="251"/>
    </row>
    <row r="2" spans="1:32" ht="6" customHeight="1" x14ac:dyDescent="0.25">
      <c r="B2" s="253"/>
      <c r="C2" s="253"/>
      <c r="D2" s="253"/>
      <c r="E2" s="253"/>
      <c r="F2" s="253"/>
      <c r="G2" s="254"/>
      <c r="H2" s="254"/>
      <c r="I2" s="254"/>
      <c r="J2" s="255"/>
      <c r="K2" s="255"/>
      <c r="L2" s="255"/>
      <c r="M2" s="256"/>
      <c r="N2" s="254"/>
      <c r="Z2" s="251"/>
      <c r="AA2" s="251"/>
      <c r="AB2" s="251"/>
      <c r="AC2" s="251"/>
      <c r="AD2" s="251"/>
      <c r="AE2" s="251"/>
      <c r="AF2" s="251"/>
    </row>
    <row r="3" spans="1:32" s="227" customFormat="1" ht="20.25" customHeight="1" x14ac:dyDescent="0.3">
      <c r="B3" s="228"/>
      <c r="C3" s="285" t="s">
        <v>182</v>
      </c>
      <c r="D3" s="286"/>
      <c r="E3" s="286"/>
      <c r="F3" s="286"/>
      <c r="G3" s="286"/>
      <c r="H3" s="286"/>
      <c r="I3" s="286"/>
      <c r="J3" s="286"/>
      <c r="K3" s="286"/>
      <c r="L3" s="286"/>
      <c r="M3" s="286"/>
      <c r="N3" s="287"/>
      <c r="O3" s="288" t="s">
        <v>183</v>
      </c>
      <c r="P3" s="286"/>
      <c r="Q3" s="286"/>
      <c r="R3" s="286"/>
      <c r="S3" s="286"/>
      <c r="T3" s="286"/>
      <c r="U3" s="286"/>
      <c r="V3" s="286"/>
      <c r="W3" s="286"/>
      <c r="X3" s="286"/>
      <c r="Y3" s="286"/>
      <c r="Z3" s="287"/>
    </row>
    <row r="4" spans="1:32" ht="29.25" customHeight="1" x14ac:dyDescent="0.25">
      <c r="A4" s="257"/>
      <c r="B4" s="229" t="s">
        <v>70</v>
      </c>
      <c r="C4" s="230" t="s">
        <v>56</v>
      </c>
      <c r="D4" s="231" t="s">
        <v>57</v>
      </c>
      <c r="E4" s="231" t="s">
        <v>58</v>
      </c>
      <c r="F4" s="231" t="s">
        <v>59</v>
      </c>
      <c r="G4" s="231" t="s">
        <v>60</v>
      </c>
      <c r="H4" s="231" t="s">
        <v>61</v>
      </c>
      <c r="I4" s="231" t="s">
        <v>62</v>
      </c>
      <c r="J4" s="231" t="s">
        <v>63</v>
      </c>
      <c r="K4" s="231" t="s">
        <v>64</v>
      </c>
      <c r="L4" s="231" t="s">
        <v>65</v>
      </c>
      <c r="M4" s="231" t="s">
        <v>66</v>
      </c>
      <c r="N4" s="231" t="s">
        <v>67</v>
      </c>
      <c r="O4" s="230" t="s">
        <v>56</v>
      </c>
      <c r="P4" s="230" t="s">
        <v>57</v>
      </c>
      <c r="Q4" s="230" t="s">
        <v>58</v>
      </c>
      <c r="R4" s="230" t="s">
        <v>59</v>
      </c>
      <c r="S4" s="230" t="s">
        <v>60</v>
      </c>
      <c r="T4" s="230" t="s">
        <v>61</v>
      </c>
      <c r="U4" s="230" t="s">
        <v>62</v>
      </c>
      <c r="V4" s="230" t="s">
        <v>63</v>
      </c>
      <c r="W4" s="230" t="s">
        <v>64</v>
      </c>
      <c r="X4" s="230" t="s">
        <v>65</v>
      </c>
      <c r="Y4" s="230" t="s">
        <v>66</v>
      </c>
      <c r="Z4" s="230" t="s">
        <v>67</v>
      </c>
    </row>
    <row r="5" spans="1:32" ht="15.75" customHeight="1" x14ac:dyDescent="0.25">
      <c r="A5" s="258"/>
      <c r="B5" s="259"/>
      <c r="C5" s="260"/>
      <c r="D5" s="260"/>
      <c r="E5" s="260"/>
      <c r="F5" s="260"/>
      <c r="G5" s="260"/>
      <c r="H5" s="260"/>
      <c r="I5" s="260"/>
      <c r="J5" s="260"/>
      <c r="K5" s="260"/>
      <c r="L5" s="260"/>
      <c r="M5" s="260"/>
      <c r="N5" s="260"/>
      <c r="O5" s="260"/>
      <c r="P5" s="260"/>
      <c r="Q5" s="260"/>
      <c r="R5" s="260"/>
      <c r="S5" s="260"/>
      <c r="T5" s="260"/>
      <c r="U5" s="260"/>
      <c r="V5" s="260"/>
      <c r="W5" s="260"/>
      <c r="X5" s="260"/>
      <c r="Y5" s="260"/>
      <c r="Z5" s="260"/>
    </row>
    <row r="6" spans="1:32" ht="15.75" customHeight="1" x14ac:dyDescent="0.25">
      <c r="B6" s="261"/>
      <c r="C6" s="262"/>
      <c r="D6" s="262"/>
      <c r="E6" s="262"/>
      <c r="F6" s="262"/>
      <c r="G6" s="262"/>
      <c r="H6" s="262"/>
      <c r="I6" s="262"/>
      <c r="J6" s="262"/>
      <c r="K6" s="262"/>
      <c r="L6" s="262"/>
      <c r="M6" s="262"/>
      <c r="N6" s="262"/>
      <c r="O6" s="262"/>
      <c r="P6" s="262"/>
      <c r="Q6" s="262"/>
      <c r="R6" s="262"/>
      <c r="S6" s="262"/>
      <c r="T6" s="262"/>
      <c r="U6" s="262"/>
      <c r="V6" s="262"/>
      <c r="W6" s="262"/>
      <c r="X6" s="262"/>
      <c r="Y6" s="262"/>
      <c r="Z6" s="262"/>
    </row>
    <row r="7" spans="1:32" ht="15.75" customHeight="1" x14ac:dyDescent="0.25">
      <c r="A7" s="258">
        <f>'Omzetspec 2024'!A7</f>
        <v>1</v>
      </c>
      <c r="B7" s="232">
        <f>'Omzetspec 2024'!B7</f>
        <v>0</v>
      </c>
      <c r="C7" s="243">
        <v>50</v>
      </c>
      <c r="D7" s="243">
        <v>50</v>
      </c>
      <c r="E7" s="243">
        <v>50</v>
      </c>
      <c r="F7" s="243">
        <v>50</v>
      </c>
      <c r="G7" s="243">
        <v>50</v>
      </c>
      <c r="H7" s="243">
        <v>50</v>
      </c>
      <c r="I7" s="243">
        <v>50</v>
      </c>
      <c r="J7" s="243">
        <v>50</v>
      </c>
      <c r="K7" s="243">
        <v>50</v>
      </c>
      <c r="L7" s="243">
        <v>50</v>
      </c>
      <c r="M7" s="243">
        <v>50</v>
      </c>
      <c r="N7" s="243">
        <v>50</v>
      </c>
      <c r="O7" s="233">
        <f>C7</f>
        <v>50</v>
      </c>
      <c r="P7" s="234">
        <f>O7+D7</f>
        <v>100</v>
      </c>
      <c r="Q7" s="234">
        <f t="shared" ref="Q7:Z22" si="0">P7+E7</f>
        <v>150</v>
      </c>
      <c r="R7" s="234">
        <f t="shared" si="0"/>
        <v>200</v>
      </c>
      <c r="S7" s="234">
        <f t="shared" si="0"/>
        <v>250</v>
      </c>
      <c r="T7" s="234">
        <f t="shared" si="0"/>
        <v>300</v>
      </c>
      <c r="U7" s="234">
        <f t="shared" si="0"/>
        <v>350</v>
      </c>
      <c r="V7" s="234">
        <f t="shared" si="0"/>
        <v>400</v>
      </c>
      <c r="W7" s="234">
        <f t="shared" si="0"/>
        <v>450</v>
      </c>
      <c r="X7" s="234">
        <f t="shared" si="0"/>
        <v>500</v>
      </c>
      <c r="Y7" s="234">
        <f t="shared" si="0"/>
        <v>550</v>
      </c>
      <c r="Z7" s="234">
        <f t="shared" si="0"/>
        <v>600</v>
      </c>
    </row>
    <row r="8" spans="1:32" ht="15.75" customHeight="1" x14ac:dyDescent="0.25">
      <c r="A8" s="258">
        <f>'Omzetspec 2024'!A8</f>
        <v>2</v>
      </c>
      <c r="B8" s="232">
        <f>'Omzetspec 2024'!B8</f>
        <v>0</v>
      </c>
      <c r="C8" s="243">
        <v>100</v>
      </c>
      <c r="D8" s="243">
        <v>100</v>
      </c>
      <c r="E8" s="243">
        <v>100</v>
      </c>
      <c r="F8" s="243">
        <v>100</v>
      </c>
      <c r="G8" s="243">
        <v>100</v>
      </c>
      <c r="H8" s="243">
        <v>100</v>
      </c>
      <c r="I8" s="243">
        <v>100</v>
      </c>
      <c r="J8" s="243">
        <v>100</v>
      </c>
      <c r="K8" s="243">
        <v>100</v>
      </c>
      <c r="L8" s="243">
        <v>100</v>
      </c>
      <c r="M8" s="243">
        <v>100</v>
      </c>
      <c r="N8" s="243">
        <v>100</v>
      </c>
      <c r="O8" s="233">
        <f>C8</f>
        <v>100</v>
      </c>
      <c r="P8" s="234">
        <f t="shared" ref="P8:Z23" si="1">O8+D8</f>
        <v>200</v>
      </c>
      <c r="Q8" s="234">
        <f t="shared" si="0"/>
        <v>300</v>
      </c>
      <c r="R8" s="234">
        <f t="shared" si="0"/>
        <v>400</v>
      </c>
      <c r="S8" s="234">
        <f t="shared" si="0"/>
        <v>500</v>
      </c>
      <c r="T8" s="234">
        <f t="shared" si="0"/>
        <v>600</v>
      </c>
      <c r="U8" s="234">
        <f t="shared" si="0"/>
        <v>700</v>
      </c>
      <c r="V8" s="234">
        <f t="shared" si="0"/>
        <v>800</v>
      </c>
      <c r="W8" s="234">
        <f t="shared" si="0"/>
        <v>900</v>
      </c>
      <c r="X8" s="234">
        <f t="shared" si="0"/>
        <v>1000</v>
      </c>
      <c r="Y8" s="234">
        <f t="shared" si="0"/>
        <v>1100</v>
      </c>
      <c r="Z8" s="234">
        <f t="shared" si="0"/>
        <v>1200</v>
      </c>
    </row>
    <row r="9" spans="1:32" ht="15.75" customHeight="1" x14ac:dyDescent="0.25">
      <c r="A9" s="258">
        <f>'Omzetspec 2024'!A9</f>
        <v>3</v>
      </c>
      <c r="B9" s="232">
        <f>'Omzetspec 2024'!B9</f>
        <v>0</v>
      </c>
      <c r="C9" s="243">
        <v>150</v>
      </c>
      <c r="D9" s="243">
        <v>150</v>
      </c>
      <c r="E9" s="243">
        <v>150</v>
      </c>
      <c r="F9" s="243">
        <v>150</v>
      </c>
      <c r="G9" s="243">
        <v>150</v>
      </c>
      <c r="H9" s="243">
        <v>150</v>
      </c>
      <c r="I9" s="243">
        <v>150</v>
      </c>
      <c r="J9" s="243">
        <v>150</v>
      </c>
      <c r="K9" s="243">
        <v>150</v>
      </c>
      <c r="L9" s="243">
        <v>150</v>
      </c>
      <c r="M9" s="243">
        <v>150</v>
      </c>
      <c r="N9" s="243">
        <v>150</v>
      </c>
      <c r="O9" s="233">
        <f t="shared" ref="O9:O36" si="2">C9</f>
        <v>150</v>
      </c>
      <c r="P9" s="234">
        <f t="shared" si="1"/>
        <v>300</v>
      </c>
      <c r="Q9" s="234">
        <f t="shared" si="0"/>
        <v>450</v>
      </c>
      <c r="R9" s="234">
        <f t="shared" si="0"/>
        <v>600</v>
      </c>
      <c r="S9" s="234">
        <f t="shared" si="0"/>
        <v>750</v>
      </c>
      <c r="T9" s="234">
        <f t="shared" si="0"/>
        <v>900</v>
      </c>
      <c r="U9" s="234">
        <f t="shared" si="0"/>
        <v>1050</v>
      </c>
      <c r="V9" s="234">
        <f t="shared" si="0"/>
        <v>1200</v>
      </c>
      <c r="W9" s="234">
        <f t="shared" si="0"/>
        <v>1350</v>
      </c>
      <c r="X9" s="234">
        <f t="shared" si="0"/>
        <v>1500</v>
      </c>
      <c r="Y9" s="234">
        <f t="shared" si="0"/>
        <v>1650</v>
      </c>
      <c r="Z9" s="234">
        <f t="shared" si="0"/>
        <v>1800</v>
      </c>
    </row>
    <row r="10" spans="1:32" ht="15.75" customHeight="1" x14ac:dyDescent="0.25">
      <c r="A10" s="258">
        <f>'Omzetspec 2024'!A10</f>
        <v>4</v>
      </c>
      <c r="B10" s="232">
        <f>'Omzetspec 2024'!B10</f>
        <v>0</v>
      </c>
      <c r="C10" s="243">
        <v>200</v>
      </c>
      <c r="D10" s="243">
        <v>200</v>
      </c>
      <c r="E10" s="243">
        <v>200</v>
      </c>
      <c r="F10" s="243">
        <v>200</v>
      </c>
      <c r="G10" s="243">
        <v>200</v>
      </c>
      <c r="H10" s="243">
        <v>200</v>
      </c>
      <c r="I10" s="243">
        <v>200</v>
      </c>
      <c r="J10" s="243">
        <v>200</v>
      </c>
      <c r="K10" s="243">
        <v>200</v>
      </c>
      <c r="L10" s="243">
        <v>200</v>
      </c>
      <c r="M10" s="243">
        <v>200</v>
      </c>
      <c r="N10" s="243">
        <v>200</v>
      </c>
      <c r="O10" s="233">
        <f t="shared" si="2"/>
        <v>200</v>
      </c>
      <c r="P10" s="234">
        <f t="shared" si="1"/>
        <v>400</v>
      </c>
      <c r="Q10" s="234">
        <f t="shared" si="0"/>
        <v>600</v>
      </c>
      <c r="R10" s="234">
        <f t="shared" si="0"/>
        <v>800</v>
      </c>
      <c r="S10" s="234">
        <f t="shared" si="0"/>
        <v>1000</v>
      </c>
      <c r="T10" s="234">
        <f t="shared" si="0"/>
        <v>1200</v>
      </c>
      <c r="U10" s="234">
        <f t="shared" si="0"/>
        <v>1400</v>
      </c>
      <c r="V10" s="234">
        <f t="shared" si="0"/>
        <v>1600</v>
      </c>
      <c r="W10" s="234">
        <f t="shared" si="0"/>
        <v>1800</v>
      </c>
      <c r="X10" s="234">
        <f t="shared" si="0"/>
        <v>2000</v>
      </c>
      <c r="Y10" s="234">
        <f t="shared" si="0"/>
        <v>2200</v>
      </c>
      <c r="Z10" s="234">
        <f t="shared" si="0"/>
        <v>2400</v>
      </c>
    </row>
    <row r="11" spans="1:32" s="235" customFormat="1" ht="15.75" customHeight="1" x14ac:dyDescent="0.25">
      <c r="A11" s="258">
        <f>'Omzetspec 2024'!A11</f>
        <v>5</v>
      </c>
      <c r="B11" s="232">
        <f>'Omzetspec 2024'!B11</f>
        <v>0</v>
      </c>
      <c r="C11" s="243">
        <v>250</v>
      </c>
      <c r="D11" s="243">
        <v>250</v>
      </c>
      <c r="E11" s="243">
        <v>250</v>
      </c>
      <c r="F11" s="243">
        <v>250</v>
      </c>
      <c r="G11" s="243">
        <v>250</v>
      </c>
      <c r="H11" s="243">
        <v>250</v>
      </c>
      <c r="I11" s="243">
        <v>250</v>
      </c>
      <c r="J11" s="243">
        <v>250</v>
      </c>
      <c r="K11" s="243">
        <v>250</v>
      </c>
      <c r="L11" s="243">
        <v>250</v>
      </c>
      <c r="M11" s="243">
        <v>250</v>
      </c>
      <c r="N11" s="243">
        <v>250</v>
      </c>
      <c r="O11" s="233">
        <f t="shared" si="2"/>
        <v>250</v>
      </c>
      <c r="P11" s="234">
        <f t="shared" si="1"/>
        <v>500</v>
      </c>
      <c r="Q11" s="234">
        <f t="shared" si="0"/>
        <v>750</v>
      </c>
      <c r="R11" s="234">
        <f t="shared" si="0"/>
        <v>1000</v>
      </c>
      <c r="S11" s="234">
        <f t="shared" si="0"/>
        <v>1250</v>
      </c>
      <c r="T11" s="234">
        <f t="shared" si="0"/>
        <v>1500</v>
      </c>
      <c r="U11" s="234">
        <f t="shared" si="0"/>
        <v>1750</v>
      </c>
      <c r="V11" s="234">
        <f t="shared" si="0"/>
        <v>2000</v>
      </c>
      <c r="W11" s="234">
        <f t="shared" si="0"/>
        <v>2250</v>
      </c>
      <c r="X11" s="234">
        <f t="shared" si="0"/>
        <v>2500</v>
      </c>
      <c r="Y11" s="234">
        <f t="shared" si="0"/>
        <v>2750</v>
      </c>
      <c r="Z11" s="234">
        <f t="shared" si="0"/>
        <v>3000</v>
      </c>
    </row>
    <row r="12" spans="1:32" ht="15.75" customHeight="1" x14ac:dyDescent="0.25">
      <c r="A12" s="258">
        <f>'Omzetspec 2024'!A12</f>
        <v>6</v>
      </c>
      <c r="B12" s="232">
        <f>'Omzetspec 2024'!B12</f>
        <v>0</v>
      </c>
      <c r="C12" s="243">
        <v>300</v>
      </c>
      <c r="D12" s="243">
        <v>300</v>
      </c>
      <c r="E12" s="243">
        <v>300</v>
      </c>
      <c r="F12" s="243">
        <v>300</v>
      </c>
      <c r="G12" s="243">
        <v>300</v>
      </c>
      <c r="H12" s="243">
        <v>300</v>
      </c>
      <c r="I12" s="243">
        <v>300</v>
      </c>
      <c r="J12" s="243">
        <v>300</v>
      </c>
      <c r="K12" s="243">
        <v>300</v>
      </c>
      <c r="L12" s="243">
        <v>300</v>
      </c>
      <c r="M12" s="243">
        <v>300</v>
      </c>
      <c r="N12" s="243">
        <v>300</v>
      </c>
      <c r="O12" s="233">
        <f t="shared" si="2"/>
        <v>300</v>
      </c>
      <c r="P12" s="234">
        <f t="shared" si="1"/>
        <v>600</v>
      </c>
      <c r="Q12" s="234">
        <f t="shared" si="0"/>
        <v>900</v>
      </c>
      <c r="R12" s="234">
        <f t="shared" si="0"/>
        <v>1200</v>
      </c>
      <c r="S12" s="234">
        <f t="shared" si="0"/>
        <v>1500</v>
      </c>
      <c r="T12" s="234">
        <f t="shared" si="0"/>
        <v>1800</v>
      </c>
      <c r="U12" s="234">
        <f t="shared" si="0"/>
        <v>2100</v>
      </c>
      <c r="V12" s="234">
        <f t="shared" si="0"/>
        <v>2400</v>
      </c>
      <c r="W12" s="234">
        <f t="shared" si="0"/>
        <v>2700</v>
      </c>
      <c r="X12" s="234">
        <f t="shared" si="0"/>
        <v>3000</v>
      </c>
      <c r="Y12" s="234">
        <f t="shared" si="0"/>
        <v>3300</v>
      </c>
      <c r="Z12" s="234">
        <f t="shared" si="0"/>
        <v>3600</v>
      </c>
    </row>
    <row r="13" spans="1:32" ht="15.75" customHeight="1" x14ac:dyDescent="0.25">
      <c r="A13" s="258">
        <f>'Omzetspec 2024'!A13</f>
        <v>7</v>
      </c>
      <c r="B13" s="232">
        <f>'Omzetspec 2024'!B13</f>
        <v>0</v>
      </c>
      <c r="C13" s="243">
        <v>350</v>
      </c>
      <c r="D13" s="243">
        <v>350</v>
      </c>
      <c r="E13" s="243">
        <v>350</v>
      </c>
      <c r="F13" s="243">
        <v>350</v>
      </c>
      <c r="G13" s="243">
        <v>350</v>
      </c>
      <c r="H13" s="243">
        <v>350</v>
      </c>
      <c r="I13" s="243">
        <v>350</v>
      </c>
      <c r="J13" s="243">
        <v>350</v>
      </c>
      <c r="K13" s="243">
        <v>350</v>
      </c>
      <c r="L13" s="243">
        <v>350</v>
      </c>
      <c r="M13" s="243">
        <v>350</v>
      </c>
      <c r="N13" s="243">
        <v>350</v>
      </c>
      <c r="O13" s="233">
        <f t="shared" si="2"/>
        <v>350</v>
      </c>
      <c r="P13" s="234">
        <f t="shared" si="1"/>
        <v>700</v>
      </c>
      <c r="Q13" s="234">
        <f t="shared" si="0"/>
        <v>1050</v>
      </c>
      <c r="R13" s="234">
        <f t="shared" si="0"/>
        <v>1400</v>
      </c>
      <c r="S13" s="234">
        <f t="shared" si="0"/>
        <v>1750</v>
      </c>
      <c r="T13" s="234">
        <f t="shared" si="0"/>
        <v>2100</v>
      </c>
      <c r="U13" s="234">
        <f t="shared" si="0"/>
        <v>2450</v>
      </c>
      <c r="V13" s="234">
        <f t="shared" si="0"/>
        <v>2800</v>
      </c>
      <c r="W13" s="234">
        <f t="shared" si="0"/>
        <v>3150</v>
      </c>
      <c r="X13" s="234">
        <f t="shared" si="0"/>
        <v>3500</v>
      </c>
      <c r="Y13" s="234">
        <f t="shared" si="0"/>
        <v>3850</v>
      </c>
      <c r="Z13" s="234">
        <f t="shared" si="0"/>
        <v>4200</v>
      </c>
    </row>
    <row r="14" spans="1:32" ht="15.75" customHeight="1" x14ac:dyDescent="0.25">
      <c r="A14" s="258">
        <f>'Omzetspec 2024'!A14</f>
        <v>8</v>
      </c>
      <c r="B14" s="232">
        <f>'Omzetspec 2024'!B14</f>
        <v>0</v>
      </c>
      <c r="C14" s="243"/>
      <c r="D14" s="243"/>
      <c r="E14" s="243"/>
      <c r="F14" s="243"/>
      <c r="G14" s="243"/>
      <c r="H14" s="243"/>
      <c r="I14" s="243"/>
      <c r="J14" s="243"/>
      <c r="K14" s="243"/>
      <c r="L14" s="243"/>
      <c r="M14" s="243"/>
      <c r="N14" s="243"/>
      <c r="O14" s="233">
        <f t="shared" si="2"/>
        <v>0</v>
      </c>
      <c r="P14" s="234">
        <f t="shared" si="1"/>
        <v>0</v>
      </c>
      <c r="Q14" s="234">
        <f t="shared" si="0"/>
        <v>0</v>
      </c>
      <c r="R14" s="234">
        <f t="shared" si="0"/>
        <v>0</v>
      </c>
      <c r="S14" s="234">
        <f t="shared" si="0"/>
        <v>0</v>
      </c>
      <c r="T14" s="234">
        <f t="shared" si="0"/>
        <v>0</v>
      </c>
      <c r="U14" s="234">
        <f t="shared" si="0"/>
        <v>0</v>
      </c>
      <c r="V14" s="234">
        <f t="shared" si="0"/>
        <v>0</v>
      </c>
      <c r="W14" s="234">
        <f t="shared" si="0"/>
        <v>0</v>
      </c>
      <c r="X14" s="234">
        <f t="shared" si="0"/>
        <v>0</v>
      </c>
      <c r="Y14" s="234">
        <f t="shared" si="0"/>
        <v>0</v>
      </c>
      <c r="Z14" s="234">
        <f t="shared" si="0"/>
        <v>0</v>
      </c>
    </row>
    <row r="15" spans="1:32" ht="15.75" customHeight="1" x14ac:dyDescent="0.25">
      <c r="A15" s="258">
        <f>'Omzetspec 2024'!A15</f>
        <v>9</v>
      </c>
      <c r="B15" s="232">
        <f>'Omzetspec 2024'!B15</f>
        <v>0</v>
      </c>
      <c r="C15" s="243"/>
      <c r="D15" s="243"/>
      <c r="E15" s="243"/>
      <c r="F15" s="243"/>
      <c r="G15" s="243"/>
      <c r="H15" s="243"/>
      <c r="I15" s="243"/>
      <c r="J15" s="243"/>
      <c r="K15" s="243"/>
      <c r="L15" s="243"/>
      <c r="M15" s="243"/>
      <c r="N15" s="243"/>
      <c r="O15" s="233">
        <f t="shared" si="2"/>
        <v>0</v>
      </c>
      <c r="P15" s="234">
        <f t="shared" si="1"/>
        <v>0</v>
      </c>
      <c r="Q15" s="234">
        <f t="shared" si="0"/>
        <v>0</v>
      </c>
      <c r="R15" s="234">
        <f t="shared" si="0"/>
        <v>0</v>
      </c>
      <c r="S15" s="234">
        <f t="shared" si="0"/>
        <v>0</v>
      </c>
      <c r="T15" s="234">
        <f t="shared" si="0"/>
        <v>0</v>
      </c>
      <c r="U15" s="234">
        <f t="shared" si="0"/>
        <v>0</v>
      </c>
      <c r="V15" s="234">
        <f t="shared" si="0"/>
        <v>0</v>
      </c>
      <c r="W15" s="234">
        <f t="shared" si="0"/>
        <v>0</v>
      </c>
      <c r="X15" s="234">
        <f t="shared" si="0"/>
        <v>0</v>
      </c>
      <c r="Y15" s="234">
        <f t="shared" si="0"/>
        <v>0</v>
      </c>
      <c r="Z15" s="234">
        <f t="shared" si="0"/>
        <v>0</v>
      </c>
    </row>
    <row r="16" spans="1:32" ht="15.75" customHeight="1" x14ac:dyDescent="0.25">
      <c r="A16" s="258">
        <f>'Omzetspec 2024'!A16</f>
        <v>10</v>
      </c>
      <c r="B16" s="232">
        <f>'Omzetspec 2024'!B16</f>
        <v>0</v>
      </c>
      <c r="C16" s="243"/>
      <c r="D16" s="243"/>
      <c r="E16" s="243"/>
      <c r="F16" s="243"/>
      <c r="G16" s="243"/>
      <c r="H16" s="243"/>
      <c r="I16" s="243"/>
      <c r="J16" s="243"/>
      <c r="K16" s="243"/>
      <c r="L16" s="243"/>
      <c r="M16" s="243"/>
      <c r="N16" s="243"/>
      <c r="O16" s="233">
        <f t="shared" si="2"/>
        <v>0</v>
      </c>
      <c r="P16" s="234">
        <f t="shared" si="1"/>
        <v>0</v>
      </c>
      <c r="Q16" s="234">
        <f t="shared" si="0"/>
        <v>0</v>
      </c>
      <c r="R16" s="234">
        <f t="shared" si="0"/>
        <v>0</v>
      </c>
      <c r="S16" s="234">
        <f t="shared" si="0"/>
        <v>0</v>
      </c>
      <c r="T16" s="234">
        <f t="shared" si="0"/>
        <v>0</v>
      </c>
      <c r="U16" s="234">
        <f t="shared" si="0"/>
        <v>0</v>
      </c>
      <c r="V16" s="234">
        <f t="shared" si="0"/>
        <v>0</v>
      </c>
      <c r="W16" s="234">
        <f t="shared" si="0"/>
        <v>0</v>
      </c>
      <c r="X16" s="234">
        <f t="shared" si="0"/>
        <v>0</v>
      </c>
      <c r="Y16" s="234">
        <f t="shared" si="0"/>
        <v>0</v>
      </c>
      <c r="Z16" s="234">
        <f t="shared" si="0"/>
        <v>0</v>
      </c>
    </row>
    <row r="17" spans="1:26" s="235" customFormat="1" ht="15.75" customHeight="1" x14ac:dyDescent="0.25">
      <c r="A17" s="258">
        <f>'Omzetspec 2024'!A17</f>
        <v>11</v>
      </c>
      <c r="B17" s="232">
        <f>'Omzetspec 2024'!B17</f>
        <v>0</v>
      </c>
      <c r="C17" s="244"/>
      <c r="D17" s="244"/>
      <c r="E17" s="244"/>
      <c r="F17" s="244"/>
      <c r="G17" s="244"/>
      <c r="H17" s="244"/>
      <c r="I17" s="244"/>
      <c r="J17" s="244"/>
      <c r="K17" s="244"/>
      <c r="L17" s="244"/>
      <c r="M17" s="244"/>
      <c r="N17" s="244"/>
      <c r="O17" s="233">
        <f t="shared" si="2"/>
        <v>0</v>
      </c>
      <c r="P17" s="234">
        <f t="shared" si="1"/>
        <v>0</v>
      </c>
      <c r="Q17" s="234">
        <f t="shared" si="0"/>
        <v>0</v>
      </c>
      <c r="R17" s="234">
        <f t="shared" si="0"/>
        <v>0</v>
      </c>
      <c r="S17" s="234">
        <f t="shared" si="0"/>
        <v>0</v>
      </c>
      <c r="T17" s="234">
        <f t="shared" si="0"/>
        <v>0</v>
      </c>
      <c r="U17" s="234">
        <f t="shared" si="0"/>
        <v>0</v>
      </c>
      <c r="V17" s="234">
        <f t="shared" si="0"/>
        <v>0</v>
      </c>
      <c r="W17" s="234">
        <f t="shared" si="0"/>
        <v>0</v>
      </c>
      <c r="X17" s="234">
        <f t="shared" si="0"/>
        <v>0</v>
      </c>
      <c r="Y17" s="234">
        <f t="shared" si="0"/>
        <v>0</v>
      </c>
      <c r="Z17" s="234">
        <f t="shared" si="0"/>
        <v>0</v>
      </c>
    </row>
    <row r="18" spans="1:26" ht="15.75" customHeight="1" x14ac:dyDescent="0.25">
      <c r="A18" s="258">
        <f>'Omzetspec 2024'!A18</f>
        <v>12</v>
      </c>
      <c r="B18" s="232">
        <f>'Omzetspec 2024'!B18</f>
        <v>0</v>
      </c>
      <c r="C18" s="243"/>
      <c r="D18" s="243"/>
      <c r="E18" s="243"/>
      <c r="F18" s="243"/>
      <c r="G18" s="243"/>
      <c r="H18" s="243"/>
      <c r="I18" s="243"/>
      <c r="J18" s="243"/>
      <c r="K18" s="243"/>
      <c r="L18" s="243"/>
      <c r="M18" s="243"/>
      <c r="N18" s="243"/>
      <c r="O18" s="233">
        <f t="shared" si="2"/>
        <v>0</v>
      </c>
      <c r="P18" s="234">
        <f t="shared" si="1"/>
        <v>0</v>
      </c>
      <c r="Q18" s="234">
        <f t="shared" si="0"/>
        <v>0</v>
      </c>
      <c r="R18" s="234">
        <f t="shared" si="0"/>
        <v>0</v>
      </c>
      <c r="S18" s="234">
        <f t="shared" si="0"/>
        <v>0</v>
      </c>
      <c r="T18" s="234">
        <f t="shared" si="0"/>
        <v>0</v>
      </c>
      <c r="U18" s="234">
        <f t="shared" si="0"/>
        <v>0</v>
      </c>
      <c r="V18" s="234">
        <f t="shared" si="0"/>
        <v>0</v>
      </c>
      <c r="W18" s="234">
        <f t="shared" si="0"/>
        <v>0</v>
      </c>
      <c r="X18" s="234">
        <f t="shared" si="0"/>
        <v>0</v>
      </c>
      <c r="Y18" s="234">
        <f t="shared" si="0"/>
        <v>0</v>
      </c>
      <c r="Z18" s="234">
        <f t="shared" si="0"/>
        <v>0</v>
      </c>
    </row>
    <row r="19" spans="1:26" ht="15.75" customHeight="1" x14ac:dyDescent="0.25">
      <c r="A19" s="258">
        <f>'Omzetspec 2024'!A19</f>
        <v>13</v>
      </c>
      <c r="B19" s="232">
        <f>'Omzetspec 2024'!B19</f>
        <v>0</v>
      </c>
      <c r="C19" s="243"/>
      <c r="D19" s="243"/>
      <c r="E19" s="243"/>
      <c r="F19" s="243"/>
      <c r="G19" s="243"/>
      <c r="H19" s="243"/>
      <c r="I19" s="243"/>
      <c r="J19" s="243"/>
      <c r="K19" s="243"/>
      <c r="L19" s="243"/>
      <c r="M19" s="243"/>
      <c r="N19" s="243"/>
      <c r="O19" s="233">
        <f t="shared" si="2"/>
        <v>0</v>
      </c>
      <c r="P19" s="234">
        <f t="shared" si="1"/>
        <v>0</v>
      </c>
      <c r="Q19" s="234">
        <f t="shared" si="0"/>
        <v>0</v>
      </c>
      <c r="R19" s="234">
        <f t="shared" si="0"/>
        <v>0</v>
      </c>
      <c r="S19" s="234">
        <f t="shared" si="0"/>
        <v>0</v>
      </c>
      <c r="T19" s="234">
        <f t="shared" si="0"/>
        <v>0</v>
      </c>
      <c r="U19" s="234">
        <f t="shared" si="0"/>
        <v>0</v>
      </c>
      <c r="V19" s="234">
        <f t="shared" si="0"/>
        <v>0</v>
      </c>
      <c r="W19" s="234">
        <f t="shared" si="0"/>
        <v>0</v>
      </c>
      <c r="X19" s="234">
        <f t="shared" si="0"/>
        <v>0</v>
      </c>
      <c r="Y19" s="234">
        <f t="shared" si="0"/>
        <v>0</v>
      </c>
      <c r="Z19" s="234">
        <f t="shared" si="0"/>
        <v>0</v>
      </c>
    </row>
    <row r="20" spans="1:26" ht="15.75" customHeight="1" x14ac:dyDescent="0.25">
      <c r="A20" s="258">
        <f>'Omzetspec 2024'!A20</f>
        <v>14</v>
      </c>
      <c r="B20" s="232">
        <f>'Omzetspec 2024'!B20</f>
        <v>0</v>
      </c>
      <c r="C20" s="243"/>
      <c r="D20" s="243"/>
      <c r="E20" s="243"/>
      <c r="F20" s="243"/>
      <c r="G20" s="243"/>
      <c r="H20" s="243"/>
      <c r="I20" s="243"/>
      <c r="J20" s="243"/>
      <c r="K20" s="243"/>
      <c r="L20" s="243"/>
      <c r="M20" s="243"/>
      <c r="N20" s="243"/>
      <c r="O20" s="233">
        <f t="shared" si="2"/>
        <v>0</v>
      </c>
      <c r="P20" s="234">
        <f t="shared" si="1"/>
        <v>0</v>
      </c>
      <c r="Q20" s="234">
        <f t="shared" si="0"/>
        <v>0</v>
      </c>
      <c r="R20" s="234">
        <f t="shared" si="0"/>
        <v>0</v>
      </c>
      <c r="S20" s="234">
        <f t="shared" si="0"/>
        <v>0</v>
      </c>
      <c r="T20" s="234">
        <f t="shared" si="0"/>
        <v>0</v>
      </c>
      <c r="U20" s="234">
        <f t="shared" si="0"/>
        <v>0</v>
      </c>
      <c r="V20" s="234">
        <f t="shared" si="0"/>
        <v>0</v>
      </c>
      <c r="W20" s="234">
        <f t="shared" si="0"/>
        <v>0</v>
      </c>
      <c r="X20" s="234">
        <f t="shared" si="0"/>
        <v>0</v>
      </c>
      <c r="Y20" s="234">
        <f t="shared" si="0"/>
        <v>0</v>
      </c>
      <c r="Z20" s="234">
        <f t="shared" si="0"/>
        <v>0</v>
      </c>
    </row>
    <row r="21" spans="1:26" ht="15.75" customHeight="1" x14ac:dyDescent="0.25">
      <c r="A21" s="258">
        <f>'Omzetspec 2024'!A21</f>
        <v>15</v>
      </c>
      <c r="B21" s="232">
        <f>'Omzetspec 2024'!B21</f>
        <v>0</v>
      </c>
      <c r="C21" s="243"/>
      <c r="D21" s="243"/>
      <c r="E21" s="243"/>
      <c r="F21" s="243"/>
      <c r="G21" s="243"/>
      <c r="H21" s="243"/>
      <c r="I21" s="243"/>
      <c r="J21" s="243"/>
      <c r="K21" s="243"/>
      <c r="L21" s="243"/>
      <c r="M21" s="243"/>
      <c r="N21" s="243"/>
      <c r="O21" s="233">
        <f t="shared" si="2"/>
        <v>0</v>
      </c>
      <c r="P21" s="234">
        <f t="shared" si="1"/>
        <v>0</v>
      </c>
      <c r="Q21" s="234">
        <f t="shared" si="0"/>
        <v>0</v>
      </c>
      <c r="R21" s="234">
        <f t="shared" si="0"/>
        <v>0</v>
      </c>
      <c r="S21" s="234">
        <f t="shared" si="0"/>
        <v>0</v>
      </c>
      <c r="T21" s="234">
        <f t="shared" si="0"/>
        <v>0</v>
      </c>
      <c r="U21" s="234">
        <f t="shared" si="0"/>
        <v>0</v>
      </c>
      <c r="V21" s="234">
        <f t="shared" si="0"/>
        <v>0</v>
      </c>
      <c r="W21" s="234">
        <f t="shared" si="0"/>
        <v>0</v>
      </c>
      <c r="X21" s="234">
        <f t="shared" si="0"/>
        <v>0</v>
      </c>
      <c r="Y21" s="234">
        <f t="shared" si="0"/>
        <v>0</v>
      </c>
      <c r="Z21" s="234">
        <f t="shared" si="0"/>
        <v>0</v>
      </c>
    </row>
    <row r="22" spans="1:26" ht="15.75" customHeight="1" x14ac:dyDescent="0.25">
      <c r="A22" s="258">
        <f>'Omzetspec 2024'!A22</f>
        <v>16</v>
      </c>
      <c r="B22" s="232">
        <f>'Omzetspec 2024'!B22</f>
        <v>0</v>
      </c>
      <c r="C22" s="243"/>
      <c r="D22" s="243"/>
      <c r="E22" s="243"/>
      <c r="F22" s="243"/>
      <c r="G22" s="243"/>
      <c r="H22" s="243"/>
      <c r="I22" s="243"/>
      <c r="J22" s="243"/>
      <c r="K22" s="243"/>
      <c r="L22" s="243"/>
      <c r="M22" s="243"/>
      <c r="N22" s="243"/>
      <c r="O22" s="233">
        <f t="shared" si="2"/>
        <v>0</v>
      </c>
      <c r="P22" s="234">
        <f t="shared" si="1"/>
        <v>0</v>
      </c>
      <c r="Q22" s="234">
        <f t="shared" si="0"/>
        <v>0</v>
      </c>
      <c r="R22" s="234">
        <f t="shared" si="0"/>
        <v>0</v>
      </c>
      <c r="S22" s="234">
        <f t="shared" si="0"/>
        <v>0</v>
      </c>
      <c r="T22" s="234">
        <f t="shared" si="0"/>
        <v>0</v>
      </c>
      <c r="U22" s="234">
        <f t="shared" si="0"/>
        <v>0</v>
      </c>
      <c r="V22" s="234">
        <f t="shared" si="0"/>
        <v>0</v>
      </c>
      <c r="W22" s="234">
        <f t="shared" si="0"/>
        <v>0</v>
      </c>
      <c r="X22" s="234">
        <f t="shared" si="0"/>
        <v>0</v>
      </c>
      <c r="Y22" s="234">
        <f t="shared" si="0"/>
        <v>0</v>
      </c>
      <c r="Z22" s="234">
        <f t="shared" si="0"/>
        <v>0</v>
      </c>
    </row>
    <row r="23" spans="1:26" ht="15.75" customHeight="1" x14ac:dyDescent="0.25">
      <c r="A23" s="258">
        <f>'Omzetspec 2024'!A23</f>
        <v>17</v>
      </c>
      <c r="B23" s="232">
        <f>'Omzetspec 2024'!B23</f>
        <v>0</v>
      </c>
      <c r="C23" s="243"/>
      <c r="D23" s="243"/>
      <c r="E23" s="243"/>
      <c r="F23" s="243"/>
      <c r="G23" s="243"/>
      <c r="H23" s="243"/>
      <c r="I23" s="243"/>
      <c r="J23" s="243"/>
      <c r="K23" s="243"/>
      <c r="L23" s="243"/>
      <c r="M23" s="243"/>
      <c r="N23" s="243"/>
      <c r="O23" s="233">
        <f t="shared" si="2"/>
        <v>0</v>
      </c>
      <c r="P23" s="234">
        <f t="shared" si="1"/>
        <v>0</v>
      </c>
      <c r="Q23" s="234">
        <f t="shared" si="1"/>
        <v>0</v>
      </c>
      <c r="R23" s="234">
        <f t="shared" si="1"/>
        <v>0</v>
      </c>
      <c r="S23" s="234">
        <f t="shared" si="1"/>
        <v>0</v>
      </c>
      <c r="T23" s="234">
        <f t="shared" si="1"/>
        <v>0</v>
      </c>
      <c r="U23" s="234">
        <f t="shared" si="1"/>
        <v>0</v>
      </c>
      <c r="V23" s="234">
        <f t="shared" si="1"/>
        <v>0</v>
      </c>
      <c r="W23" s="234">
        <f t="shared" si="1"/>
        <v>0</v>
      </c>
      <c r="X23" s="234">
        <f t="shared" si="1"/>
        <v>0</v>
      </c>
      <c r="Y23" s="234">
        <f t="shared" si="1"/>
        <v>0</v>
      </c>
      <c r="Z23" s="234">
        <f t="shared" si="1"/>
        <v>0</v>
      </c>
    </row>
    <row r="24" spans="1:26" ht="15.75" customHeight="1" x14ac:dyDescent="0.25">
      <c r="A24" s="258">
        <f>'Omzetspec 2024'!A24</f>
        <v>18</v>
      </c>
      <c r="B24" s="232">
        <f>'Omzetspec 2024'!B24</f>
        <v>0</v>
      </c>
      <c r="C24" s="243"/>
      <c r="D24" s="243"/>
      <c r="E24" s="243"/>
      <c r="F24" s="243"/>
      <c r="G24" s="243"/>
      <c r="H24" s="243"/>
      <c r="I24" s="243"/>
      <c r="J24" s="243"/>
      <c r="K24" s="243"/>
      <c r="L24" s="243"/>
      <c r="M24" s="243"/>
      <c r="N24" s="243"/>
      <c r="O24" s="233">
        <f t="shared" si="2"/>
        <v>0</v>
      </c>
      <c r="P24" s="234">
        <f t="shared" ref="P24:Z36" si="3">O24+D24</f>
        <v>0</v>
      </c>
      <c r="Q24" s="234">
        <f t="shared" si="3"/>
        <v>0</v>
      </c>
      <c r="R24" s="234">
        <f t="shared" si="3"/>
        <v>0</v>
      </c>
      <c r="S24" s="234">
        <f t="shared" si="3"/>
        <v>0</v>
      </c>
      <c r="T24" s="234">
        <f t="shared" si="3"/>
        <v>0</v>
      </c>
      <c r="U24" s="234">
        <f t="shared" si="3"/>
        <v>0</v>
      </c>
      <c r="V24" s="234">
        <f t="shared" si="3"/>
        <v>0</v>
      </c>
      <c r="W24" s="234">
        <f t="shared" si="3"/>
        <v>0</v>
      </c>
      <c r="X24" s="234">
        <f t="shared" si="3"/>
        <v>0</v>
      </c>
      <c r="Y24" s="234">
        <f t="shared" si="3"/>
        <v>0</v>
      </c>
      <c r="Z24" s="234">
        <f t="shared" si="3"/>
        <v>0</v>
      </c>
    </row>
    <row r="25" spans="1:26" ht="15.75" customHeight="1" x14ac:dyDescent="0.25">
      <c r="A25" s="258">
        <f>'Omzetspec 2024'!A25</f>
        <v>19</v>
      </c>
      <c r="B25" s="232">
        <f>'Omzetspec 2024'!B25</f>
        <v>0</v>
      </c>
      <c r="C25" s="243"/>
      <c r="D25" s="243"/>
      <c r="E25" s="243"/>
      <c r="F25" s="243"/>
      <c r="G25" s="243"/>
      <c r="H25" s="243"/>
      <c r="I25" s="243"/>
      <c r="J25" s="243"/>
      <c r="K25" s="243"/>
      <c r="L25" s="243"/>
      <c r="M25" s="243"/>
      <c r="N25" s="243"/>
      <c r="O25" s="233">
        <f t="shared" si="2"/>
        <v>0</v>
      </c>
      <c r="P25" s="234">
        <f t="shared" si="3"/>
        <v>0</v>
      </c>
      <c r="Q25" s="234">
        <f t="shared" si="3"/>
        <v>0</v>
      </c>
      <c r="R25" s="234">
        <f t="shared" si="3"/>
        <v>0</v>
      </c>
      <c r="S25" s="234">
        <f t="shared" si="3"/>
        <v>0</v>
      </c>
      <c r="T25" s="234">
        <f t="shared" si="3"/>
        <v>0</v>
      </c>
      <c r="U25" s="234">
        <f t="shared" si="3"/>
        <v>0</v>
      </c>
      <c r="V25" s="234">
        <f t="shared" si="3"/>
        <v>0</v>
      </c>
      <c r="W25" s="234">
        <f t="shared" si="3"/>
        <v>0</v>
      </c>
      <c r="X25" s="234">
        <f t="shared" si="3"/>
        <v>0</v>
      </c>
      <c r="Y25" s="234">
        <f t="shared" si="3"/>
        <v>0</v>
      </c>
      <c r="Z25" s="234">
        <f t="shared" si="3"/>
        <v>0</v>
      </c>
    </row>
    <row r="26" spans="1:26" ht="15.75" customHeight="1" x14ac:dyDescent="0.25">
      <c r="A26" s="258">
        <f>'Omzetspec 2024'!A26</f>
        <v>20</v>
      </c>
      <c r="B26" s="232">
        <f>'Omzetspec 2024'!B26</f>
        <v>0</v>
      </c>
      <c r="C26" s="243"/>
      <c r="D26" s="243"/>
      <c r="E26" s="243"/>
      <c r="F26" s="243"/>
      <c r="G26" s="243"/>
      <c r="H26" s="243"/>
      <c r="I26" s="243"/>
      <c r="J26" s="243"/>
      <c r="K26" s="243"/>
      <c r="L26" s="243"/>
      <c r="M26" s="243"/>
      <c r="N26" s="243"/>
      <c r="O26" s="233">
        <f t="shared" si="2"/>
        <v>0</v>
      </c>
      <c r="P26" s="234">
        <f t="shared" si="3"/>
        <v>0</v>
      </c>
      <c r="Q26" s="234">
        <f t="shared" si="3"/>
        <v>0</v>
      </c>
      <c r="R26" s="234">
        <f t="shared" si="3"/>
        <v>0</v>
      </c>
      <c r="S26" s="234">
        <f t="shared" si="3"/>
        <v>0</v>
      </c>
      <c r="T26" s="234">
        <f t="shared" si="3"/>
        <v>0</v>
      </c>
      <c r="U26" s="234">
        <f t="shared" si="3"/>
        <v>0</v>
      </c>
      <c r="V26" s="234">
        <f t="shared" si="3"/>
        <v>0</v>
      </c>
      <c r="W26" s="234">
        <f t="shared" si="3"/>
        <v>0</v>
      </c>
      <c r="X26" s="234">
        <f t="shared" si="3"/>
        <v>0</v>
      </c>
      <c r="Y26" s="234">
        <f t="shared" si="3"/>
        <v>0</v>
      </c>
      <c r="Z26" s="234">
        <f t="shared" si="3"/>
        <v>0</v>
      </c>
    </row>
    <row r="27" spans="1:26" ht="15.75" customHeight="1" x14ac:dyDescent="0.25">
      <c r="A27" s="258">
        <f>'Omzetspec 2024'!A27</f>
        <v>21</v>
      </c>
      <c r="B27" s="232">
        <f>'Omzetspec 2024'!B27</f>
        <v>0</v>
      </c>
      <c r="C27" s="243"/>
      <c r="D27" s="243"/>
      <c r="E27" s="243"/>
      <c r="F27" s="243"/>
      <c r="G27" s="243"/>
      <c r="H27" s="243"/>
      <c r="I27" s="243"/>
      <c r="J27" s="243"/>
      <c r="K27" s="243"/>
      <c r="L27" s="243"/>
      <c r="M27" s="243"/>
      <c r="N27" s="243"/>
      <c r="O27" s="233">
        <f t="shared" si="2"/>
        <v>0</v>
      </c>
      <c r="P27" s="234">
        <f t="shared" si="3"/>
        <v>0</v>
      </c>
      <c r="Q27" s="234">
        <f t="shared" si="3"/>
        <v>0</v>
      </c>
      <c r="R27" s="234">
        <f t="shared" si="3"/>
        <v>0</v>
      </c>
      <c r="S27" s="234">
        <f t="shared" si="3"/>
        <v>0</v>
      </c>
      <c r="T27" s="234">
        <f t="shared" si="3"/>
        <v>0</v>
      </c>
      <c r="U27" s="234">
        <f t="shared" si="3"/>
        <v>0</v>
      </c>
      <c r="V27" s="234">
        <f t="shared" si="3"/>
        <v>0</v>
      </c>
      <c r="W27" s="234">
        <f t="shared" si="3"/>
        <v>0</v>
      </c>
      <c r="X27" s="234">
        <f t="shared" si="3"/>
        <v>0</v>
      </c>
      <c r="Y27" s="234">
        <f t="shared" si="3"/>
        <v>0</v>
      </c>
      <c r="Z27" s="234">
        <f t="shared" si="3"/>
        <v>0</v>
      </c>
    </row>
    <row r="28" spans="1:26" ht="15.75" customHeight="1" x14ac:dyDescent="0.25">
      <c r="A28" s="258">
        <f>'Omzetspec 2024'!A28</f>
        <v>22</v>
      </c>
      <c r="B28" s="232">
        <f>'Omzetspec 2024'!B28</f>
        <v>0</v>
      </c>
      <c r="C28" s="243"/>
      <c r="D28" s="243"/>
      <c r="E28" s="243"/>
      <c r="F28" s="243"/>
      <c r="G28" s="243"/>
      <c r="H28" s="243"/>
      <c r="I28" s="243"/>
      <c r="J28" s="243"/>
      <c r="K28" s="243"/>
      <c r="L28" s="243"/>
      <c r="M28" s="243"/>
      <c r="N28" s="243"/>
      <c r="O28" s="233">
        <f t="shared" si="2"/>
        <v>0</v>
      </c>
      <c r="P28" s="234">
        <f t="shared" si="3"/>
        <v>0</v>
      </c>
      <c r="Q28" s="234">
        <f t="shared" si="3"/>
        <v>0</v>
      </c>
      <c r="R28" s="234">
        <f t="shared" si="3"/>
        <v>0</v>
      </c>
      <c r="S28" s="234">
        <f t="shared" si="3"/>
        <v>0</v>
      </c>
      <c r="T28" s="234">
        <f t="shared" si="3"/>
        <v>0</v>
      </c>
      <c r="U28" s="234">
        <f t="shared" si="3"/>
        <v>0</v>
      </c>
      <c r="V28" s="234">
        <f t="shared" si="3"/>
        <v>0</v>
      </c>
      <c r="W28" s="234">
        <f t="shared" si="3"/>
        <v>0</v>
      </c>
      <c r="X28" s="234">
        <f t="shared" si="3"/>
        <v>0</v>
      </c>
      <c r="Y28" s="234">
        <f t="shared" si="3"/>
        <v>0</v>
      </c>
      <c r="Z28" s="234">
        <f t="shared" si="3"/>
        <v>0</v>
      </c>
    </row>
    <row r="29" spans="1:26" ht="15.75" customHeight="1" x14ac:dyDescent="0.25">
      <c r="A29" s="258">
        <f>'Omzetspec 2024'!A29</f>
        <v>23</v>
      </c>
      <c r="B29" s="232">
        <f>'Omzetspec 2024'!B29</f>
        <v>0</v>
      </c>
      <c r="C29" s="243"/>
      <c r="D29" s="243"/>
      <c r="E29" s="243"/>
      <c r="F29" s="243"/>
      <c r="G29" s="243"/>
      <c r="H29" s="243"/>
      <c r="I29" s="243"/>
      <c r="J29" s="243"/>
      <c r="K29" s="243"/>
      <c r="L29" s="243"/>
      <c r="M29" s="243"/>
      <c r="N29" s="243"/>
      <c r="O29" s="233">
        <f t="shared" si="2"/>
        <v>0</v>
      </c>
      <c r="P29" s="234">
        <f t="shared" si="3"/>
        <v>0</v>
      </c>
      <c r="Q29" s="234">
        <f t="shared" si="3"/>
        <v>0</v>
      </c>
      <c r="R29" s="234">
        <f t="shared" si="3"/>
        <v>0</v>
      </c>
      <c r="S29" s="234">
        <f t="shared" si="3"/>
        <v>0</v>
      </c>
      <c r="T29" s="234">
        <f t="shared" si="3"/>
        <v>0</v>
      </c>
      <c r="U29" s="234">
        <f t="shared" si="3"/>
        <v>0</v>
      </c>
      <c r="V29" s="234">
        <f t="shared" si="3"/>
        <v>0</v>
      </c>
      <c r="W29" s="234">
        <f t="shared" si="3"/>
        <v>0</v>
      </c>
      <c r="X29" s="234">
        <f t="shared" si="3"/>
        <v>0</v>
      </c>
      <c r="Y29" s="234">
        <f t="shared" si="3"/>
        <v>0</v>
      </c>
      <c r="Z29" s="234">
        <f t="shared" si="3"/>
        <v>0</v>
      </c>
    </row>
    <row r="30" spans="1:26" ht="15.75" customHeight="1" x14ac:dyDescent="0.25">
      <c r="A30" s="258">
        <f>'Omzetspec 2024'!A30</f>
        <v>24</v>
      </c>
      <c r="B30" s="232">
        <f>'Omzetspec 2024'!B30</f>
        <v>0</v>
      </c>
      <c r="C30" s="243"/>
      <c r="D30" s="243"/>
      <c r="E30" s="243"/>
      <c r="F30" s="243"/>
      <c r="G30" s="243"/>
      <c r="H30" s="243"/>
      <c r="I30" s="243"/>
      <c r="J30" s="243"/>
      <c r="K30" s="243"/>
      <c r="L30" s="243"/>
      <c r="M30" s="243"/>
      <c r="N30" s="243"/>
      <c r="O30" s="233">
        <f t="shared" si="2"/>
        <v>0</v>
      </c>
      <c r="P30" s="234">
        <f t="shared" si="3"/>
        <v>0</v>
      </c>
      <c r="Q30" s="234">
        <f t="shared" si="3"/>
        <v>0</v>
      </c>
      <c r="R30" s="234">
        <f t="shared" si="3"/>
        <v>0</v>
      </c>
      <c r="S30" s="234">
        <f t="shared" si="3"/>
        <v>0</v>
      </c>
      <c r="T30" s="234">
        <f t="shared" si="3"/>
        <v>0</v>
      </c>
      <c r="U30" s="234">
        <f t="shared" si="3"/>
        <v>0</v>
      </c>
      <c r="V30" s="234">
        <f t="shared" si="3"/>
        <v>0</v>
      </c>
      <c r="W30" s="234">
        <f t="shared" si="3"/>
        <v>0</v>
      </c>
      <c r="X30" s="234">
        <f t="shared" si="3"/>
        <v>0</v>
      </c>
      <c r="Y30" s="234">
        <f t="shared" si="3"/>
        <v>0</v>
      </c>
      <c r="Z30" s="234">
        <f t="shared" si="3"/>
        <v>0</v>
      </c>
    </row>
    <row r="31" spans="1:26" ht="15.75" customHeight="1" x14ac:dyDescent="0.25">
      <c r="A31" s="258">
        <f>'Omzetspec 2024'!A31</f>
        <v>25</v>
      </c>
      <c r="B31" s="232">
        <f>'Omzetspec 2024'!B31</f>
        <v>0</v>
      </c>
      <c r="C31" s="243"/>
      <c r="D31" s="243"/>
      <c r="E31" s="243"/>
      <c r="F31" s="243"/>
      <c r="G31" s="243"/>
      <c r="H31" s="243"/>
      <c r="I31" s="243"/>
      <c r="J31" s="243"/>
      <c r="K31" s="243"/>
      <c r="L31" s="243"/>
      <c r="M31" s="243"/>
      <c r="N31" s="243"/>
      <c r="O31" s="233">
        <f t="shared" si="2"/>
        <v>0</v>
      </c>
      <c r="P31" s="234">
        <f t="shared" si="3"/>
        <v>0</v>
      </c>
      <c r="Q31" s="234">
        <f t="shared" si="3"/>
        <v>0</v>
      </c>
      <c r="R31" s="234">
        <f t="shared" si="3"/>
        <v>0</v>
      </c>
      <c r="S31" s="234">
        <f t="shared" si="3"/>
        <v>0</v>
      </c>
      <c r="T31" s="234">
        <f t="shared" si="3"/>
        <v>0</v>
      </c>
      <c r="U31" s="234">
        <f t="shared" si="3"/>
        <v>0</v>
      </c>
      <c r="V31" s="234">
        <f t="shared" si="3"/>
        <v>0</v>
      </c>
      <c r="W31" s="234">
        <f t="shared" si="3"/>
        <v>0</v>
      </c>
      <c r="X31" s="234">
        <f t="shared" si="3"/>
        <v>0</v>
      </c>
      <c r="Y31" s="234">
        <f t="shared" si="3"/>
        <v>0</v>
      </c>
      <c r="Z31" s="234">
        <f t="shared" si="3"/>
        <v>0</v>
      </c>
    </row>
    <row r="32" spans="1:26" s="235" customFormat="1" ht="15.75" customHeight="1" x14ac:dyDescent="0.25">
      <c r="A32" s="258">
        <f>'Omzetspec 2024'!A32</f>
        <v>26</v>
      </c>
      <c r="B32" s="232">
        <f>'Omzetspec 2024'!B32</f>
        <v>0</v>
      </c>
      <c r="C32" s="243"/>
      <c r="D32" s="243"/>
      <c r="E32" s="243"/>
      <c r="F32" s="243"/>
      <c r="G32" s="243"/>
      <c r="H32" s="243"/>
      <c r="I32" s="243"/>
      <c r="J32" s="243"/>
      <c r="K32" s="243"/>
      <c r="L32" s="243"/>
      <c r="M32" s="243"/>
      <c r="N32" s="243"/>
      <c r="O32" s="233">
        <f t="shared" si="2"/>
        <v>0</v>
      </c>
      <c r="P32" s="234">
        <f t="shared" si="3"/>
        <v>0</v>
      </c>
      <c r="Q32" s="234">
        <f t="shared" si="3"/>
        <v>0</v>
      </c>
      <c r="R32" s="234">
        <f t="shared" si="3"/>
        <v>0</v>
      </c>
      <c r="S32" s="234">
        <f t="shared" si="3"/>
        <v>0</v>
      </c>
      <c r="T32" s="234">
        <f t="shared" si="3"/>
        <v>0</v>
      </c>
      <c r="U32" s="234">
        <f t="shared" si="3"/>
        <v>0</v>
      </c>
      <c r="V32" s="234">
        <f t="shared" si="3"/>
        <v>0</v>
      </c>
      <c r="W32" s="234">
        <f t="shared" si="3"/>
        <v>0</v>
      </c>
      <c r="X32" s="234">
        <f t="shared" si="3"/>
        <v>0</v>
      </c>
      <c r="Y32" s="234">
        <f t="shared" si="3"/>
        <v>0</v>
      </c>
      <c r="Z32" s="234">
        <f t="shared" si="3"/>
        <v>0</v>
      </c>
    </row>
    <row r="33" spans="1:32" ht="15.75" customHeight="1" x14ac:dyDescent="0.25">
      <c r="A33" s="258">
        <f>'Omzetspec 2024'!A33</f>
        <v>27</v>
      </c>
      <c r="B33" s="232">
        <f>'Omzetspec 2024'!B33</f>
        <v>0</v>
      </c>
      <c r="C33" s="243"/>
      <c r="D33" s="243"/>
      <c r="E33" s="243"/>
      <c r="F33" s="243"/>
      <c r="G33" s="243"/>
      <c r="H33" s="243"/>
      <c r="I33" s="243"/>
      <c r="J33" s="243"/>
      <c r="K33" s="243"/>
      <c r="L33" s="243"/>
      <c r="M33" s="243"/>
      <c r="N33" s="243"/>
      <c r="O33" s="233">
        <f t="shared" si="2"/>
        <v>0</v>
      </c>
      <c r="P33" s="234">
        <f t="shared" si="3"/>
        <v>0</v>
      </c>
      <c r="Q33" s="234">
        <f t="shared" si="3"/>
        <v>0</v>
      </c>
      <c r="R33" s="234">
        <f t="shared" si="3"/>
        <v>0</v>
      </c>
      <c r="S33" s="234">
        <f t="shared" si="3"/>
        <v>0</v>
      </c>
      <c r="T33" s="234">
        <f t="shared" si="3"/>
        <v>0</v>
      </c>
      <c r="U33" s="234">
        <f t="shared" si="3"/>
        <v>0</v>
      </c>
      <c r="V33" s="234">
        <f t="shared" si="3"/>
        <v>0</v>
      </c>
      <c r="W33" s="234">
        <f t="shared" si="3"/>
        <v>0</v>
      </c>
      <c r="X33" s="234">
        <f t="shared" si="3"/>
        <v>0</v>
      </c>
      <c r="Y33" s="234">
        <f t="shared" si="3"/>
        <v>0</v>
      </c>
      <c r="Z33" s="234">
        <f t="shared" si="3"/>
        <v>0</v>
      </c>
    </row>
    <row r="34" spans="1:32" ht="15.75" customHeight="1" x14ac:dyDescent="0.25">
      <c r="A34" s="258">
        <f>'Omzetspec 2024'!A34</f>
        <v>28</v>
      </c>
      <c r="B34" s="232">
        <f>'Omzetspec 2024'!B34</f>
        <v>0</v>
      </c>
      <c r="C34" s="243"/>
      <c r="D34" s="243"/>
      <c r="E34" s="243"/>
      <c r="F34" s="243"/>
      <c r="G34" s="243"/>
      <c r="H34" s="243"/>
      <c r="I34" s="243"/>
      <c r="J34" s="243"/>
      <c r="K34" s="243"/>
      <c r="L34" s="243"/>
      <c r="M34" s="243"/>
      <c r="N34" s="243"/>
      <c r="O34" s="233">
        <f t="shared" si="2"/>
        <v>0</v>
      </c>
      <c r="P34" s="234">
        <f t="shared" si="3"/>
        <v>0</v>
      </c>
      <c r="Q34" s="234">
        <f t="shared" si="3"/>
        <v>0</v>
      </c>
      <c r="R34" s="234">
        <f t="shared" si="3"/>
        <v>0</v>
      </c>
      <c r="S34" s="234">
        <f t="shared" si="3"/>
        <v>0</v>
      </c>
      <c r="T34" s="234">
        <f t="shared" si="3"/>
        <v>0</v>
      </c>
      <c r="U34" s="234">
        <f t="shared" si="3"/>
        <v>0</v>
      </c>
      <c r="V34" s="234">
        <f t="shared" si="3"/>
        <v>0</v>
      </c>
      <c r="W34" s="234">
        <f t="shared" si="3"/>
        <v>0</v>
      </c>
      <c r="X34" s="234">
        <f t="shared" si="3"/>
        <v>0</v>
      </c>
      <c r="Y34" s="234">
        <f t="shared" si="3"/>
        <v>0</v>
      </c>
      <c r="Z34" s="234">
        <f t="shared" si="3"/>
        <v>0</v>
      </c>
    </row>
    <row r="35" spans="1:32" ht="15.75" customHeight="1" x14ac:dyDescent="0.25">
      <c r="A35" s="258">
        <f>'Omzetspec 2024'!A35</f>
        <v>29</v>
      </c>
      <c r="B35" s="232">
        <f>'Omzetspec 2024'!B35</f>
        <v>0</v>
      </c>
      <c r="C35" s="243"/>
      <c r="D35" s="243"/>
      <c r="E35" s="243"/>
      <c r="F35" s="243"/>
      <c r="G35" s="243"/>
      <c r="H35" s="243"/>
      <c r="I35" s="243"/>
      <c r="J35" s="243"/>
      <c r="K35" s="243"/>
      <c r="L35" s="243"/>
      <c r="M35" s="243"/>
      <c r="N35" s="243"/>
      <c r="O35" s="233">
        <f t="shared" si="2"/>
        <v>0</v>
      </c>
      <c r="P35" s="234">
        <f t="shared" si="3"/>
        <v>0</v>
      </c>
      <c r="Q35" s="234">
        <f t="shared" si="3"/>
        <v>0</v>
      </c>
      <c r="R35" s="234">
        <f t="shared" si="3"/>
        <v>0</v>
      </c>
      <c r="S35" s="234">
        <f t="shared" si="3"/>
        <v>0</v>
      </c>
      <c r="T35" s="234">
        <f t="shared" si="3"/>
        <v>0</v>
      </c>
      <c r="U35" s="234">
        <f t="shared" si="3"/>
        <v>0</v>
      </c>
      <c r="V35" s="234">
        <f t="shared" si="3"/>
        <v>0</v>
      </c>
      <c r="W35" s="234">
        <f t="shared" si="3"/>
        <v>0</v>
      </c>
      <c r="X35" s="234">
        <f t="shared" si="3"/>
        <v>0</v>
      </c>
      <c r="Y35" s="234">
        <f t="shared" si="3"/>
        <v>0</v>
      </c>
      <c r="Z35" s="234">
        <f t="shared" si="3"/>
        <v>0</v>
      </c>
    </row>
    <row r="36" spans="1:32" ht="15.75" customHeight="1" x14ac:dyDescent="0.25">
      <c r="A36" s="258">
        <f>'Omzetspec 2024'!A36</f>
        <v>30</v>
      </c>
      <c r="B36" s="232">
        <f>'Omzetspec 2024'!B36</f>
        <v>0</v>
      </c>
      <c r="C36" s="243"/>
      <c r="D36" s="243"/>
      <c r="E36" s="243"/>
      <c r="F36" s="243"/>
      <c r="G36" s="243"/>
      <c r="H36" s="243"/>
      <c r="I36" s="243"/>
      <c r="J36" s="243"/>
      <c r="K36" s="243"/>
      <c r="L36" s="243"/>
      <c r="M36" s="243"/>
      <c r="N36" s="243"/>
      <c r="O36" s="233">
        <f t="shared" si="2"/>
        <v>0</v>
      </c>
      <c r="P36" s="234">
        <f t="shared" si="3"/>
        <v>0</v>
      </c>
      <c r="Q36" s="234">
        <f t="shared" si="3"/>
        <v>0</v>
      </c>
      <c r="R36" s="234">
        <f t="shared" si="3"/>
        <v>0</v>
      </c>
      <c r="S36" s="234">
        <f t="shared" si="3"/>
        <v>0</v>
      </c>
      <c r="T36" s="234">
        <f t="shared" si="3"/>
        <v>0</v>
      </c>
      <c r="U36" s="234">
        <f t="shared" si="3"/>
        <v>0</v>
      </c>
      <c r="V36" s="234">
        <f t="shared" si="3"/>
        <v>0</v>
      </c>
      <c r="W36" s="234">
        <f t="shared" si="3"/>
        <v>0</v>
      </c>
      <c r="X36" s="234">
        <f t="shared" si="3"/>
        <v>0</v>
      </c>
      <c r="Y36" s="234">
        <f t="shared" si="3"/>
        <v>0</v>
      </c>
      <c r="Z36" s="234">
        <f t="shared" si="3"/>
        <v>0</v>
      </c>
    </row>
    <row r="37" spans="1:32" ht="15.75" customHeight="1" x14ac:dyDescent="0.25">
      <c r="B37" s="236"/>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row>
    <row r="38" spans="1:32" ht="15.75" customHeight="1" thickBot="1" x14ac:dyDescent="0.3">
      <c r="B38" s="238" t="s">
        <v>100</v>
      </c>
      <c r="C38" s="239">
        <f>SUM(C7:C37)</f>
        <v>1400</v>
      </c>
      <c r="D38" s="239">
        <f t="shared" ref="D38:Z38" si="4">SUM(D7:D37)</f>
        <v>1400</v>
      </c>
      <c r="E38" s="239">
        <f t="shared" si="4"/>
        <v>1400</v>
      </c>
      <c r="F38" s="239">
        <f t="shared" si="4"/>
        <v>1400</v>
      </c>
      <c r="G38" s="239">
        <f t="shared" si="4"/>
        <v>1400</v>
      </c>
      <c r="H38" s="239">
        <f t="shared" si="4"/>
        <v>1400</v>
      </c>
      <c r="I38" s="239">
        <f t="shared" si="4"/>
        <v>1400</v>
      </c>
      <c r="J38" s="239">
        <f t="shared" si="4"/>
        <v>1400</v>
      </c>
      <c r="K38" s="239">
        <f t="shared" si="4"/>
        <v>1400</v>
      </c>
      <c r="L38" s="239">
        <f t="shared" si="4"/>
        <v>1400</v>
      </c>
      <c r="M38" s="239">
        <f t="shared" si="4"/>
        <v>1400</v>
      </c>
      <c r="N38" s="239">
        <f t="shared" si="4"/>
        <v>1400</v>
      </c>
      <c r="O38" s="239">
        <f t="shared" si="4"/>
        <v>1400</v>
      </c>
      <c r="P38" s="239">
        <f t="shared" si="4"/>
        <v>2800</v>
      </c>
      <c r="Q38" s="239">
        <f t="shared" si="4"/>
        <v>4200</v>
      </c>
      <c r="R38" s="239">
        <f t="shared" si="4"/>
        <v>5600</v>
      </c>
      <c r="S38" s="239">
        <f t="shared" si="4"/>
        <v>7000</v>
      </c>
      <c r="T38" s="239">
        <f t="shared" si="4"/>
        <v>8400</v>
      </c>
      <c r="U38" s="239">
        <f t="shared" si="4"/>
        <v>9800</v>
      </c>
      <c r="V38" s="239">
        <f t="shared" si="4"/>
        <v>11200</v>
      </c>
      <c r="W38" s="239">
        <f t="shared" si="4"/>
        <v>12600</v>
      </c>
      <c r="X38" s="239">
        <f t="shared" si="4"/>
        <v>14000</v>
      </c>
      <c r="Y38" s="239">
        <f t="shared" si="4"/>
        <v>15400</v>
      </c>
      <c r="Z38" s="239">
        <f t="shared" si="4"/>
        <v>16800</v>
      </c>
    </row>
    <row r="39" spans="1:32" ht="15.75" customHeight="1" thickTop="1" x14ac:dyDescent="0.25">
      <c r="G39" s="263"/>
      <c r="M39" s="251"/>
      <c r="Z39" s="251"/>
      <c r="AA39" s="251"/>
      <c r="AB39" s="251"/>
      <c r="AC39" s="251"/>
      <c r="AD39" s="251"/>
      <c r="AE39" s="251"/>
      <c r="AF39" s="251"/>
    </row>
    <row r="40" spans="1:32" ht="15.75" customHeight="1" x14ac:dyDescent="0.25">
      <c r="B40" s="264"/>
      <c r="D40" s="240"/>
      <c r="E40" s="241"/>
      <c r="F40" s="242"/>
      <c r="G40" s="263"/>
      <c r="M40" s="251"/>
      <c r="W40" s="265"/>
      <c r="X40" s="265"/>
      <c r="Z40" s="251"/>
      <c r="AA40" s="251"/>
      <c r="AB40" s="251"/>
      <c r="AC40" s="251"/>
      <c r="AD40" s="251"/>
      <c r="AE40" s="251"/>
      <c r="AF40" s="251"/>
    </row>
    <row r="41" spans="1:32" ht="7.5" customHeight="1" x14ac:dyDescent="0.25">
      <c r="B41" s="264"/>
      <c r="D41" s="240"/>
      <c r="E41" s="241"/>
      <c r="F41" s="242"/>
      <c r="G41" s="263"/>
      <c r="M41" s="251"/>
      <c r="W41" s="265"/>
      <c r="X41" s="265"/>
      <c r="Z41" s="251"/>
      <c r="AA41" s="251"/>
      <c r="AB41" s="251"/>
      <c r="AC41" s="251"/>
      <c r="AD41" s="251"/>
      <c r="AE41" s="251"/>
      <c r="AF41" s="251"/>
    </row>
    <row r="42" spans="1:32" ht="15.75" customHeight="1" x14ac:dyDescent="0.25">
      <c r="B42" s="264"/>
      <c r="D42" s="240"/>
      <c r="E42" s="241"/>
      <c r="F42" s="242"/>
      <c r="G42" s="263"/>
      <c r="M42" s="251"/>
      <c r="W42" s="265"/>
      <c r="X42" s="265"/>
      <c r="Z42" s="251"/>
      <c r="AA42" s="251"/>
      <c r="AB42" s="251"/>
      <c r="AC42" s="251"/>
      <c r="AD42" s="251"/>
      <c r="AE42" s="251"/>
      <c r="AF42" s="251"/>
    </row>
    <row r="43" spans="1:32" ht="11.25" customHeight="1" x14ac:dyDescent="0.25">
      <c r="B43" s="264"/>
      <c r="D43" s="240"/>
      <c r="E43" s="241"/>
      <c r="F43" s="242"/>
      <c r="G43" s="263"/>
      <c r="M43" s="251"/>
      <c r="W43" s="265"/>
      <c r="X43" s="265"/>
      <c r="Z43" s="251"/>
      <c r="AA43" s="251"/>
      <c r="AB43" s="251"/>
      <c r="AC43" s="251"/>
      <c r="AD43" s="251"/>
      <c r="AE43" s="251"/>
      <c r="AF43" s="251"/>
    </row>
    <row r="44" spans="1:32" ht="15.75" customHeight="1" x14ac:dyDescent="0.25">
      <c r="B44" s="264"/>
      <c r="E44" s="241"/>
      <c r="F44" s="242"/>
      <c r="G44" s="263"/>
      <c r="M44" s="251"/>
      <c r="W44" s="265"/>
      <c r="X44" s="265"/>
      <c r="Z44" s="251"/>
      <c r="AA44" s="251"/>
      <c r="AB44" s="251"/>
      <c r="AC44" s="251"/>
      <c r="AD44" s="251"/>
      <c r="AE44" s="251"/>
      <c r="AF44" s="251"/>
    </row>
    <row r="45" spans="1:32" ht="15.75" customHeight="1" x14ac:dyDescent="0.25">
      <c r="G45" s="263"/>
      <c r="M45" s="251"/>
      <c r="W45" s="265"/>
      <c r="X45" s="265"/>
      <c r="Z45" s="251"/>
      <c r="AA45" s="251"/>
      <c r="AB45" s="251"/>
      <c r="AC45" s="251"/>
      <c r="AD45" s="251"/>
      <c r="AE45" s="251"/>
      <c r="AF45" s="251"/>
    </row>
    <row r="46" spans="1:32" ht="15.75" customHeight="1" x14ac:dyDescent="0.25">
      <c r="G46" s="263"/>
      <c r="M46" s="251"/>
      <c r="W46" s="265"/>
      <c r="X46" s="265"/>
      <c r="Z46" s="251"/>
      <c r="AA46" s="251"/>
      <c r="AB46" s="251"/>
      <c r="AC46" s="251"/>
      <c r="AD46" s="251"/>
      <c r="AE46" s="251"/>
      <c r="AF46" s="251"/>
    </row>
    <row r="47" spans="1:32" ht="15.75" customHeight="1" x14ac:dyDescent="0.25">
      <c r="B47" s="266"/>
      <c r="G47" s="263"/>
      <c r="M47" s="251"/>
      <c r="W47" s="265"/>
      <c r="X47" s="265"/>
      <c r="Z47" s="251"/>
      <c r="AA47" s="251"/>
      <c r="AB47" s="251"/>
      <c r="AC47" s="251"/>
      <c r="AD47" s="251"/>
      <c r="AE47" s="251"/>
      <c r="AF47" s="251"/>
    </row>
    <row r="48" spans="1:32" ht="15.75" customHeight="1" x14ac:dyDescent="0.25">
      <c r="G48" s="263"/>
      <c r="M48" s="251"/>
      <c r="W48" s="265"/>
      <c r="X48" s="265"/>
      <c r="Z48" s="251"/>
      <c r="AA48" s="251"/>
      <c r="AB48" s="251"/>
      <c r="AC48" s="251"/>
      <c r="AD48" s="251"/>
      <c r="AE48" s="251"/>
      <c r="AF48" s="251"/>
    </row>
    <row r="49" spans="1:32" ht="15.75" customHeight="1" x14ac:dyDescent="0.25">
      <c r="A49" s="258"/>
      <c r="B49" s="251"/>
      <c r="G49" s="263"/>
      <c r="M49" s="251"/>
      <c r="Z49" s="251"/>
      <c r="AA49" s="251"/>
      <c r="AB49" s="251"/>
      <c r="AC49" s="251"/>
      <c r="AD49" s="251"/>
      <c r="AE49" s="251"/>
      <c r="AF49" s="251"/>
    </row>
    <row r="50" spans="1:32" ht="15.75" customHeight="1" x14ac:dyDescent="0.25">
      <c r="B50" s="251"/>
      <c r="G50" s="263"/>
      <c r="M50" s="251"/>
      <c r="Z50" s="251"/>
      <c r="AA50" s="251"/>
      <c r="AB50" s="251"/>
      <c r="AC50" s="251"/>
      <c r="AD50" s="251"/>
      <c r="AE50" s="251"/>
      <c r="AF50" s="251"/>
    </row>
    <row r="51" spans="1:32" ht="15.75" customHeight="1" x14ac:dyDescent="0.25">
      <c r="B51" s="251"/>
      <c r="G51" s="263"/>
      <c r="M51" s="251"/>
      <c r="Z51" s="251"/>
      <c r="AA51" s="251"/>
      <c r="AB51" s="251"/>
      <c r="AC51" s="251"/>
      <c r="AD51" s="251"/>
      <c r="AE51" s="251"/>
      <c r="AF51" s="251"/>
    </row>
    <row r="52" spans="1:32" ht="15.75" customHeight="1" x14ac:dyDescent="0.25">
      <c r="G52" s="263"/>
      <c r="M52" s="251"/>
      <c r="Z52" s="251"/>
      <c r="AA52" s="251"/>
      <c r="AB52" s="251"/>
      <c r="AC52" s="251"/>
      <c r="AD52" s="251"/>
      <c r="AE52" s="251"/>
      <c r="AF52" s="251"/>
    </row>
    <row r="53" spans="1:32" ht="15.75" customHeight="1" x14ac:dyDescent="0.25">
      <c r="G53" s="263"/>
      <c r="M53" s="251"/>
      <c r="Z53" s="251"/>
      <c r="AA53" s="251"/>
      <c r="AB53" s="251"/>
      <c r="AC53" s="251"/>
      <c r="AD53" s="251"/>
      <c r="AE53" s="251"/>
      <c r="AF53" s="251"/>
    </row>
    <row r="54" spans="1:32" ht="15.75" customHeight="1" x14ac:dyDescent="0.25">
      <c r="G54" s="263"/>
      <c r="M54" s="251"/>
      <c r="Z54" s="251"/>
      <c r="AA54" s="251"/>
      <c r="AB54" s="251"/>
      <c r="AC54" s="251"/>
      <c r="AD54" s="251"/>
      <c r="AE54" s="251"/>
      <c r="AF54" s="251"/>
    </row>
    <row r="55" spans="1:32" ht="15.75" customHeight="1" x14ac:dyDescent="0.25">
      <c r="G55" s="263"/>
      <c r="M55" s="251"/>
      <c r="Z55" s="251"/>
      <c r="AA55" s="251"/>
      <c r="AB55" s="251"/>
      <c r="AC55" s="251"/>
      <c r="AD55" s="251"/>
      <c r="AE55" s="251"/>
      <c r="AF55" s="251"/>
    </row>
    <row r="56" spans="1:32" ht="15.75" customHeight="1" x14ac:dyDescent="0.25">
      <c r="G56" s="263"/>
      <c r="M56" s="251"/>
      <c r="Z56" s="251"/>
      <c r="AA56" s="251"/>
      <c r="AB56" s="251"/>
      <c r="AC56" s="251"/>
      <c r="AD56" s="251"/>
      <c r="AE56" s="251"/>
      <c r="AF56" s="251"/>
    </row>
    <row r="57" spans="1:32" ht="15.75" customHeight="1" x14ac:dyDescent="0.25">
      <c r="G57" s="263"/>
      <c r="M57" s="251"/>
      <c r="Z57" s="251"/>
      <c r="AA57" s="251"/>
      <c r="AB57" s="251"/>
      <c r="AC57" s="251"/>
      <c r="AD57" s="251"/>
      <c r="AE57" s="251"/>
      <c r="AF57" s="251"/>
    </row>
    <row r="58" spans="1:32" ht="15.75" customHeight="1" x14ac:dyDescent="0.25">
      <c r="G58" s="263"/>
      <c r="M58" s="251"/>
      <c r="Z58" s="251"/>
      <c r="AA58" s="251"/>
      <c r="AB58" s="251"/>
      <c r="AC58" s="251"/>
      <c r="AD58" s="251"/>
      <c r="AE58" s="251"/>
      <c r="AF58" s="251"/>
    </row>
    <row r="59" spans="1:32" ht="15.75" customHeight="1" x14ac:dyDescent="0.25">
      <c r="G59" s="263"/>
      <c r="M59" s="251"/>
      <c r="Z59" s="251"/>
      <c r="AA59" s="251"/>
      <c r="AB59" s="251"/>
      <c r="AC59" s="251"/>
      <c r="AD59" s="251"/>
      <c r="AE59" s="251"/>
      <c r="AF59" s="251"/>
    </row>
    <row r="60" spans="1:32" ht="15.75" customHeight="1" x14ac:dyDescent="0.25">
      <c r="G60" s="263"/>
      <c r="M60" s="251"/>
      <c r="Z60" s="251"/>
      <c r="AA60" s="251"/>
      <c r="AB60" s="251"/>
      <c r="AC60" s="251"/>
      <c r="AD60" s="251"/>
      <c r="AE60" s="251"/>
      <c r="AF60" s="251"/>
    </row>
    <row r="61" spans="1:32" ht="15.75" customHeight="1" x14ac:dyDescent="0.25">
      <c r="G61" s="263"/>
      <c r="M61" s="251"/>
      <c r="Z61" s="251"/>
      <c r="AA61" s="251"/>
      <c r="AB61" s="251"/>
      <c r="AC61" s="251"/>
      <c r="AD61" s="251"/>
      <c r="AE61" s="251"/>
      <c r="AF61" s="251"/>
    </row>
    <row r="62" spans="1:32" ht="15.75" customHeight="1" x14ac:dyDescent="0.25">
      <c r="G62" s="263"/>
      <c r="M62" s="251"/>
      <c r="Z62" s="251"/>
      <c r="AA62" s="251"/>
      <c r="AB62" s="251"/>
      <c r="AC62" s="251"/>
      <c r="AD62" s="251"/>
      <c r="AE62" s="251"/>
      <c r="AF62" s="251"/>
    </row>
    <row r="63" spans="1:32" ht="15.75" customHeight="1" x14ac:dyDescent="0.25">
      <c r="G63" s="263"/>
      <c r="M63" s="251"/>
      <c r="Z63" s="251"/>
      <c r="AA63" s="251"/>
      <c r="AB63" s="251"/>
      <c r="AC63" s="251"/>
      <c r="AD63" s="251"/>
      <c r="AE63" s="251"/>
      <c r="AF63" s="251"/>
    </row>
    <row r="64" spans="1:32" ht="15.75" customHeight="1" x14ac:dyDescent="0.25">
      <c r="G64" s="263"/>
      <c r="M64" s="251"/>
      <c r="Z64" s="251"/>
      <c r="AA64" s="251"/>
      <c r="AB64" s="251"/>
      <c r="AC64" s="251"/>
      <c r="AD64" s="251"/>
      <c r="AE64" s="251"/>
      <c r="AF64" s="251"/>
    </row>
    <row r="65" spans="7:32" ht="15.75" customHeight="1" x14ac:dyDescent="0.25">
      <c r="G65" s="263"/>
      <c r="M65" s="251"/>
      <c r="Z65" s="251"/>
      <c r="AA65" s="251"/>
      <c r="AB65" s="251"/>
      <c r="AC65" s="251"/>
      <c r="AD65" s="251"/>
      <c r="AE65" s="251"/>
      <c r="AF65" s="251"/>
    </row>
    <row r="66" spans="7:32" ht="15.75" customHeight="1" x14ac:dyDescent="0.25">
      <c r="G66" s="263"/>
      <c r="M66" s="251"/>
      <c r="Z66" s="251"/>
      <c r="AA66" s="251"/>
      <c r="AB66" s="251"/>
      <c r="AC66" s="251"/>
      <c r="AD66" s="251"/>
      <c r="AE66" s="251"/>
      <c r="AF66" s="251"/>
    </row>
    <row r="67" spans="7:32" ht="15.75" customHeight="1" x14ac:dyDescent="0.25">
      <c r="G67" s="263"/>
      <c r="M67" s="251"/>
      <c r="Z67" s="251"/>
      <c r="AA67" s="251"/>
      <c r="AB67" s="251"/>
      <c r="AC67" s="251"/>
      <c r="AD67" s="251"/>
      <c r="AE67" s="251"/>
      <c r="AF67" s="251"/>
    </row>
    <row r="68" spans="7:32" ht="15.75" customHeight="1" x14ac:dyDescent="0.25">
      <c r="G68" s="263"/>
      <c r="M68" s="251"/>
      <c r="Z68" s="251"/>
      <c r="AA68" s="251"/>
      <c r="AB68" s="251"/>
      <c r="AC68" s="251"/>
      <c r="AD68" s="251"/>
      <c r="AE68" s="251"/>
      <c r="AF68" s="251"/>
    </row>
    <row r="69" spans="7:32" ht="15.75" customHeight="1" x14ac:dyDescent="0.25">
      <c r="G69" s="263"/>
      <c r="M69" s="251"/>
      <c r="Z69" s="251"/>
      <c r="AA69" s="251"/>
      <c r="AB69" s="251"/>
      <c r="AC69" s="251"/>
      <c r="AD69" s="251"/>
      <c r="AE69" s="251"/>
      <c r="AF69" s="251"/>
    </row>
    <row r="70" spans="7:32" ht="15.75" customHeight="1" x14ac:dyDescent="0.25">
      <c r="G70" s="263"/>
      <c r="M70" s="251"/>
      <c r="Z70" s="251"/>
      <c r="AA70" s="251"/>
      <c r="AB70" s="251"/>
      <c r="AC70" s="251"/>
      <c r="AD70" s="251"/>
      <c r="AE70" s="251"/>
      <c r="AF70" s="251"/>
    </row>
    <row r="71" spans="7:32" ht="15.75" customHeight="1" x14ac:dyDescent="0.25">
      <c r="G71" s="263"/>
      <c r="M71" s="251"/>
      <c r="Z71" s="251"/>
      <c r="AA71" s="251"/>
      <c r="AB71" s="251"/>
      <c r="AC71" s="251"/>
      <c r="AD71" s="251"/>
      <c r="AE71" s="251"/>
      <c r="AF71" s="251"/>
    </row>
    <row r="72" spans="7:32" ht="15.75" customHeight="1" x14ac:dyDescent="0.25">
      <c r="G72" s="263"/>
      <c r="M72" s="251"/>
      <c r="Z72" s="251"/>
      <c r="AA72" s="251"/>
      <c r="AB72" s="251"/>
      <c r="AC72" s="251"/>
      <c r="AD72" s="251"/>
      <c r="AE72" s="251"/>
      <c r="AF72" s="251"/>
    </row>
    <row r="73" spans="7:32" ht="15.75" customHeight="1" x14ac:dyDescent="0.25">
      <c r="G73" s="263"/>
      <c r="M73" s="251"/>
      <c r="Z73" s="251"/>
      <c r="AA73" s="251"/>
      <c r="AB73" s="251"/>
      <c r="AC73" s="251"/>
      <c r="AD73" s="251"/>
      <c r="AE73" s="251"/>
      <c r="AF73" s="251"/>
    </row>
    <row r="74" spans="7:32" ht="15.75" customHeight="1" x14ac:dyDescent="0.25">
      <c r="G74" s="263"/>
      <c r="M74" s="251"/>
      <c r="Z74" s="251"/>
      <c r="AA74" s="251"/>
      <c r="AB74" s="251"/>
      <c r="AC74" s="251"/>
      <c r="AD74" s="251"/>
      <c r="AE74" s="251"/>
      <c r="AF74" s="251"/>
    </row>
    <row r="75" spans="7:32" ht="15.75" customHeight="1" x14ac:dyDescent="0.25">
      <c r="G75" s="263"/>
      <c r="M75" s="251"/>
      <c r="Z75" s="251"/>
      <c r="AA75" s="251"/>
      <c r="AB75" s="251"/>
      <c r="AC75" s="251"/>
      <c r="AD75" s="251"/>
      <c r="AE75" s="251"/>
      <c r="AF75" s="251"/>
    </row>
    <row r="76" spans="7:32" ht="15.75" customHeight="1" x14ac:dyDescent="0.25">
      <c r="G76" s="263"/>
      <c r="M76" s="251"/>
      <c r="Z76" s="251"/>
      <c r="AA76" s="251"/>
      <c r="AB76" s="251"/>
      <c r="AC76" s="251"/>
      <c r="AD76" s="251"/>
      <c r="AE76" s="251"/>
      <c r="AF76" s="251"/>
    </row>
    <row r="77" spans="7:32" ht="15.75" customHeight="1" x14ac:dyDescent="0.25">
      <c r="G77" s="263"/>
      <c r="M77" s="251"/>
      <c r="Z77" s="251"/>
      <c r="AA77" s="251"/>
      <c r="AB77" s="251"/>
      <c r="AC77" s="251"/>
      <c r="AD77" s="251"/>
      <c r="AE77" s="251"/>
      <c r="AF77" s="251"/>
    </row>
    <row r="78" spans="7:32" ht="15.75" customHeight="1" x14ac:dyDescent="0.25">
      <c r="G78" s="263"/>
      <c r="M78" s="251"/>
      <c r="Z78" s="251"/>
      <c r="AA78" s="251"/>
      <c r="AB78" s="251"/>
      <c r="AC78" s="251"/>
      <c r="AD78" s="251"/>
      <c r="AE78" s="251"/>
      <c r="AF78" s="251"/>
    </row>
    <row r="79" spans="7:32" ht="15.75" customHeight="1" x14ac:dyDescent="0.25">
      <c r="G79" s="263"/>
      <c r="M79" s="251"/>
      <c r="Z79" s="251"/>
      <c r="AA79" s="251"/>
      <c r="AB79" s="251"/>
      <c r="AC79" s="251"/>
      <c r="AD79" s="251"/>
      <c r="AE79" s="251"/>
      <c r="AF79" s="251"/>
    </row>
    <row r="80" spans="7:32" ht="15.75" customHeight="1" x14ac:dyDescent="0.25">
      <c r="G80" s="263"/>
      <c r="M80" s="251"/>
      <c r="Z80" s="251"/>
      <c r="AA80" s="251"/>
      <c r="AB80" s="251"/>
      <c r="AC80" s="251"/>
      <c r="AD80" s="251"/>
      <c r="AE80" s="251"/>
      <c r="AF80" s="251"/>
    </row>
    <row r="81" spans="7:32" ht="15.75" customHeight="1" x14ac:dyDescent="0.25">
      <c r="G81" s="263"/>
      <c r="M81" s="251"/>
      <c r="Z81" s="251"/>
      <c r="AA81" s="251"/>
      <c r="AB81" s="251"/>
      <c r="AC81" s="251"/>
      <c r="AD81" s="251"/>
      <c r="AE81" s="251"/>
      <c r="AF81" s="251"/>
    </row>
    <row r="82" spans="7:32" ht="15.75" customHeight="1" x14ac:dyDescent="0.25">
      <c r="G82" s="263"/>
      <c r="M82" s="251"/>
      <c r="Z82" s="251"/>
      <c r="AA82" s="251"/>
      <c r="AB82" s="251"/>
      <c r="AC82" s="251"/>
      <c r="AD82" s="251"/>
      <c r="AE82" s="251"/>
      <c r="AF82" s="251"/>
    </row>
    <row r="83" spans="7:32" ht="15.75" customHeight="1" x14ac:dyDescent="0.25">
      <c r="G83" s="263"/>
      <c r="M83" s="251"/>
      <c r="Z83" s="251"/>
      <c r="AA83" s="251"/>
      <c r="AB83" s="251"/>
      <c r="AC83" s="251"/>
      <c r="AD83" s="251"/>
      <c r="AE83" s="251"/>
      <c r="AF83" s="251"/>
    </row>
    <row r="84" spans="7:32" ht="15.75" customHeight="1" x14ac:dyDescent="0.25">
      <c r="G84" s="263"/>
      <c r="M84" s="251"/>
      <c r="Z84" s="251"/>
      <c r="AA84" s="251"/>
      <c r="AB84" s="251"/>
      <c r="AC84" s="251"/>
      <c r="AD84" s="251"/>
      <c r="AE84" s="251"/>
      <c r="AF84" s="251"/>
    </row>
    <row r="85" spans="7:32" ht="15.75" customHeight="1" x14ac:dyDescent="0.25">
      <c r="G85" s="263"/>
      <c r="M85" s="251"/>
      <c r="Z85" s="251"/>
      <c r="AA85" s="251"/>
      <c r="AB85" s="251"/>
      <c r="AC85" s="251"/>
      <c r="AD85" s="251"/>
      <c r="AE85" s="251"/>
      <c r="AF85" s="251"/>
    </row>
    <row r="86" spans="7:32" ht="15.75" customHeight="1" x14ac:dyDescent="0.25">
      <c r="G86" s="263"/>
      <c r="M86" s="251"/>
      <c r="Z86" s="251"/>
      <c r="AA86" s="251"/>
      <c r="AB86" s="251"/>
      <c r="AC86" s="251"/>
      <c r="AD86" s="251"/>
      <c r="AE86" s="251"/>
      <c r="AF86" s="251"/>
    </row>
    <row r="87" spans="7:32" ht="15.75" customHeight="1" x14ac:dyDescent="0.25">
      <c r="G87" s="263"/>
      <c r="M87" s="251"/>
      <c r="Z87" s="251"/>
      <c r="AA87" s="251"/>
      <c r="AB87" s="251"/>
      <c r="AC87" s="251"/>
      <c r="AD87" s="251"/>
      <c r="AE87" s="251"/>
      <c r="AF87" s="251"/>
    </row>
    <row r="88" spans="7:32" ht="15.75" customHeight="1" x14ac:dyDescent="0.25">
      <c r="G88" s="263"/>
      <c r="M88" s="251"/>
      <c r="Z88" s="251"/>
      <c r="AA88" s="251"/>
      <c r="AB88" s="251"/>
      <c r="AC88" s="251"/>
      <c r="AD88" s="251"/>
      <c r="AE88" s="251"/>
      <c r="AF88" s="251"/>
    </row>
    <row r="89" spans="7:32" ht="15.75" customHeight="1" x14ac:dyDescent="0.25">
      <c r="G89" s="263"/>
      <c r="M89" s="251"/>
      <c r="Z89" s="251"/>
      <c r="AA89" s="251"/>
      <c r="AB89" s="251"/>
      <c r="AC89" s="251"/>
      <c r="AD89" s="251"/>
      <c r="AE89" s="251"/>
      <c r="AF89" s="251"/>
    </row>
    <row r="90" spans="7:32" ht="15.75" customHeight="1" x14ac:dyDescent="0.25">
      <c r="G90" s="263"/>
      <c r="M90" s="251"/>
      <c r="Z90" s="251"/>
      <c r="AA90" s="251"/>
      <c r="AB90" s="251"/>
      <c r="AC90" s="251"/>
      <c r="AD90" s="251"/>
      <c r="AE90" s="251"/>
      <c r="AF90" s="251"/>
    </row>
    <row r="91" spans="7:32" ht="15.75" customHeight="1" x14ac:dyDescent="0.25">
      <c r="G91" s="263"/>
      <c r="M91" s="251"/>
      <c r="Z91" s="251"/>
      <c r="AA91" s="251"/>
      <c r="AB91" s="251"/>
      <c r="AC91" s="251"/>
      <c r="AD91" s="251"/>
      <c r="AE91" s="251"/>
      <c r="AF91" s="251"/>
    </row>
    <row r="92" spans="7:32" ht="15.75" customHeight="1" x14ac:dyDescent="0.25">
      <c r="G92" s="263"/>
      <c r="M92" s="251"/>
      <c r="Z92" s="251"/>
      <c r="AA92" s="251"/>
      <c r="AB92" s="251"/>
      <c r="AC92" s="251"/>
      <c r="AD92" s="251"/>
      <c r="AE92" s="251"/>
      <c r="AF92" s="251"/>
    </row>
    <row r="93" spans="7:32" ht="15.75" customHeight="1" x14ac:dyDescent="0.25">
      <c r="G93" s="263"/>
      <c r="M93" s="251"/>
      <c r="Z93" s="251"/>
      <c r="AA93" s="251"/>
      <c r="AB93" s="251"/>
      <c r="AC93" s="251"/>
      <c r="AD93" s="251"/>
      <c r="AE93" s="251"/>
      <c r="AF93" s="251"/>
    </row>
    <row r="94" spans="7:32" ht="15.75" customHeight="1" x14ac:dyDescent="0.25">
      <c r="G94" s="263"/>
      <c r="M94" s="251"/>
      <c r="Z94" s="251"/>
      <c r="AA94" s="251"/>
      <c r="AB94" s="251"/>
      <c r="AC94" s="251"/>
      <c r="AD94" s="251"/>
      <c r="AE94" s="251"/>
      <c r="AF94" s="251"/>
    </row>
    <row r="95" spans="7:32" ht="15.75" customHeight="1" x14ac:dyDescent="0.25">
      <c r="G95" s="263"/>
      <c r="M95" s="251"/>
      <c r="Z95" s="251"/>
      <c r="AA95" s="251"/>
      <c r="AB95" s="251"/>
      <c r="AC95" s="251"/>
      <c r="AD95" s="251"/>
      <c r="AE95" s="251"/>
      <c r="AF95" s="251"/>
    </row>
    <row r="96" spans="7:32" ht="15.75" customHeight="1" x14ac:dyDescent="0.25">
      <c r="G96" s="263"/>
      <c r="M96" s="251"/>
      <c r="Z96" s="251"/>
      <c r="AA96" s="251"/>
      <c r="AB96" s="251"/>
      <c r="AC96" s="251"/>
      <c r="AD96" s="251"/>
      <c r="AE96" s="251"/>
      <c r="AF96" s="251"/>
    </row>
    <row r="97" spans="7:32" ht="15.75" customHeight="1" x14ac:dyDescent="0.25">
      <c r="G97" s="263"/>
      <c r="M97" s="251"/>
      <c r="Z97" s="251"/>
      <c r="AA97" s="251"/>
      <c r="AB97" s="251"/>
      <c r="AC97" s="251"/>
      <c r="AD97" s="251"/>
      <c r="AE97" s="251"/>
      <c r="AF97" s="251"/>
    </row>
    <row r="98" spans="7:32" ht="15.75" customHeight="1" x14ac:dyDescent="0.25">
      <c r="G98" s="263"/>
      <c r="M98" s="251"/>
      <c r="Z98" s="251"/>
      <c r="AA98" s="251"/>
      <c r="AB98" s="251"/>
      <c r="AC98" s="251"/>
      <c r="AD98" s="251"/>
      <c r="AE98" s="251"/>
      <c r="AF98" s="251"/>
    </row>
    <row r="99" spans="7:32" ht="15.75" customHeight="1" x14ac:dyDescent="0.25">
      <c r="G99" s="263"/>
      <c r="M99" s="251"/>
      <c r="Z99" s="251"/>
      <c r="AA99" s="251"/>
      <c r="AB99" s="251"/>
      <c r="AC99" s="251"/>
      <c r="AD99" s="251"/>
      <c r="AE99" s="251"/>
      <c r="AF99" s="251"/>
    </row>
    <row r="100" spans="7:32" ht="15.75" customHeight="1" x14ac:dyDescent="0.25">
      <c r="G100" s="263"/>
      <c r="M100" s="251"/>
      <c r="Z100" s="251"/>
      <c r="AA100" s="251"/>
      <c r="AB100" s="251"/>
      <c r="AC100" s="251"/>
      <c r="AD100" s="251"/>
      <c r="AE100" s="251"/>
      <c r="AF100" s="251"/>
    </row>
    <row r="101" spans="7:32" ht="15.75" customHeight="1" x14ac:dyDescent="0.25">
      <c r="G101" s="263"/>
      <c r="M101" s="251"/>
      <c r="Z101" s="251"/>
      <c r="AA101" s="251"/>
      <c r="AB101" s="251"/>
      <c r="AC101" s="251"/>
      <c r="AD101" s="251"/>
      <c r="AE101" s="251"/>
      <c r="AF101" s="251"/>
    </row>
    <row r="102" spans="7:32" ht="15.75" customHeight="1" x14ac:dyDescent="0.25">
      <c r="G102" s="263"/>
      <c r="M102" s="251"/>
      <c r="Z102" s="251"/>
      <c r="AA102" s="251"/>
      <c r="AB102" s="251"/>
      <c r="AC102" s="251"/>
      <c r="AD102" s="251"/>
      <c r="AE102" s="251"/>
      <c r="AF102" s="251"/>
    </row>
    <row r="103" spans="7:32" ht="15.75" customHeight="1" x14ac:dyDescent="0.25">
      <c r="G103" s="263"/>
      <c r="M103" s="251"/>
      <c r="Z103" s="251"/>
      <c r="AA103" s="251"/>
      <c r="AB103" s="251"/>
      <c r="AC103" s="251"/>
      <c r="AD103" s="251"/>
      <c r="AE103" s="251"/>
      <c r="AF103" s="251"/>
    </row>
    <row r="104" spans="7:32" ht="15.75" customHeight="1" x14ac:dyDescent="0.25">
      <c r="G104" s="263"/>
      <c r="M104" s="251"/>
      <c r="Z104" s="251"/>
      <c r="AA104" s="251"/>
      <c r="AB104" s="251"/>
      <c r="AC104" s="251"/>
      <c r="AD104" s="251"/>
      <c r="AE104" s="251"/>
      <c r="AF104" s="251"/>
    </row>
    <row r="105" spans="7:32" ht="15.75" customHeight="1" x14ac:dyDescent="0.25">
      <c r="G105" s="263"/>
      <c r="M105" s="251"/>
      <c r="Z105" s="251"/>
      <c r="AA105" s="251"/>
      <c r="AB105" s="251"/>
      <c r="AC105" s="251"/>
      <c r="AD105" s="251"/>
      <c r="AE105" s="251"/>
      <c r="AF105" s="251"/>
    </row>
    <row r="106" spans="7:32" ht="15.75" customHeight="1" x14ac:dyDescent="0.25">
      <c r="G106" s="263"/>
      <c r="M106" s="251"/>
      <c r="Z106" s="251"/>
      <c r="AA106" s="251"/>
      <c r="AB106" s="251"/>
      <c r="AC106" s="251"/>
      <c r="AD106" s="251"/>
      <c r="AE106" s="251"/>
      <c r="AF106" s="251"/>
    </row>
    <row r="107" spans="7:32" ht="15.75" customHeight="1" x14ac:dyDescent="0.25">
      <c r="G107" s="263"/>
      <c r="M107" s="251"/>
      <c r="Z107" s="251"/>
      <c r="AA107" s="251"/>
      <c r="AB107" s="251"/>
      <c r="AC107" s="251"/>
      <c r="AD107" s="251"/>
      <c r="AE107" s="251"/>
      <c r="AF107" s="251"/>
    </row>
    <row r="108" spans="7:32" ht="15.75" customHeight="1" x14ac:dyDescent="0.25">
      <c r="G108" s="263"/>
      <c r="M108" s="251"/>
      <c r="Z108" s="251"/>
      <c r="AA108" s="251"/>
      <c r="AB108" s="251"/>
      <c r="AC108" s="251"/>
      <c r="AD108" s="251"/>
      <c r="AE108" s="251"/>
      <c r="AF108" s="251"/>
    </row>
    <row r="109" spans="7:32" ht="15.75" customHeight="1" x14ac:dyDescent="0.25">
      <c r="G109" s="263"/>
      <c r="M109" s="251"/>
      <c r="Z109" s="251"/>
      <c r="AA109" s="251"/>
      <c r="AB109" s="251"/>
      <c r="AC109" s="251"/>
      <c r="AD109" s="251"/>
      <c r="AE109" s="251"/>
      <c r="AF109" s="251"/>
    </row>
    <row r="110" spans="7:32" ht="15.75" customHeight="1" x14ac:dyDescent="0.25">
      <c r="G110" s="263"/>
      <c r="M110" s="251"/>
      <c r="Z110" s="251"/>
      <c r="AA110" s="251"/>
      <c r="AB110" s="251"/>
      <c r="AC110" s="251"/>
      <c r="AD110" s="251"/>
      <c r="AE110" s="251"/>
      <c r="AF110" s="251"/>
    </row>
    <row r="111" spans="7:32" ht="15.75" customHeight="1" x14ac:dyDescent="0.25">
      <c r="G111" s="263"/>
      <c r="M111" s="251"/>
      <c r="Z111" s="251"/>
      <c r="AA111" s="251"/>
      <c r="AB111" s="251"/>
      <c r="AC111" s="251"/>
      <c r="AD111" s="251"/>
      <c r="AE111" s="251"/>
      <c r="AF111" s="251"/>
    </row>
    <row r="112" spans="7:32" ht="15.75" customHeight="1" x14ac:dyDescent="0.25">
      <c r="G112" s="263"/>
      <c r="M112" s="251"/>
      <c r="Z112" s="251"/>
      <c r="AA112" s="251"/>
      <c r="AB112" s="251"/>
      <c r="AC112" s="251"/>
      <c r="AD112" s="251"/>
      <c r="AE112" s="251"/>
      <c r="AF112" s="251"/>
    </row>
    <row r="113" spans="7:32" ht="15.75" customHeight="1" x14ac:dyDescent="0.25">
      <c r="G113" s="263"/>
      <c r="M113" s="251"/>
      <c r="Z113" s="251"/>
      <c r="AA113" s="251"/>
      <c r="AB113" s="251"/>
      <c r="AC113" s="251"/>
      <c r="AD113" s="251"/>
      <c r="AE113" s="251"/>
      <c r="AF113" s="251"/>
    </row>
    <row r="114" spans="7:32" ht="15.75" customHeight="1" x14ac:dyDescent="0.25">
      <c r="G114" s="263"/>
      <c r="M114" s="251"/>
      <c r="Z114" s="251"/>
      <c r="AA114" s="251"/>
      <c r="AB114" s="251"/>
      <c r="AC114" s="251"/>
      <c r="AD114" s="251"/>
      <c r="AE114" s="251"/>
      <c r="AF114" s="251"/>
    </row>
    <row r="115" spans="7:32" ht="15.75" customHeight="1" x14ac:dyDescent="0.25">
      <c r="G115" s="263"/>
      <c r="M115" s="251"/>
      <c r="Z115" s="251"/>
      <c r="AA115" s="251"/>
      <c r="AB115" s="251"/>
      <c r="AC115" s="251"/>
      <c r="AD115" s="251"/>
      <c r="AE115" s="251"/>
      <c r="AF115" s="251"/>
    </row>
    <row r="116" spans="7:32" ht="15.75" customHeight="1" x14ac:dyDescent="0.25">
      <c r="G116" s="263"/>
      <c r="M116" s="251"/>
      <c r="Z116" s="251"/>
      <c r="AA116" s="251"/>
      <c r="AB116" s="251"/>
      <c r="AC116" s="251"/>
      <c r="AD116" s="251"/>
      <c r="AE116" s="251"/>
      <c r="AF116" s="251"/>
    </row>
    <row r="117" spans="7:32" ht="15.75" customHeight="1" x14ac:dyDescent="0.25">
      <c r="G117" s="263"/>
      <c r="M117" s="251"/>
      <c r="Z117" s="251"/>
      <c r="AA117" s="251"/>
      <c r="AB117" s="251"/>
      <c r="AC117" s="251"/>
      <c r="AD117" s="251"/>
      <c r="AE117" s="251"/>
      <c r="AF117" s="251"/>
    </row>
    <row r="118" spans="7:32" ht="15.75" customHeight="1" x14ac:dyDescent="0.25">
      <c r="G118" s="263"/>
      <c r="M118" s="251"/>
      <c r="Z118" s="251"/>
      <c r="AA118" s="251"/>
      <c r="AB118" s="251"/>
      <c r="AC118" s="251"/>
      <c r="AD118" s="251"/>
      <c r="AE118" s="251"/>
      <c r="AF118" s="251"/>
    </row>
    <row r="119" spans="7:32" ht="15.75" customHeight="1" x14ac:dyDescent="0.25">
      <c r="G119" s="263"/>
      <c r="M119" s="251"/>
      <c r="Z119" s="251"/>
      <c r="AA119" s="251"/>
      <c r="AB119" s="251"/>
      <c r="AC119" s="251"/>
      <c r="AD119" s="251"/>
      <c r="AE119" s="251"/>
      <c r="AF119" s="251"/>
    </row>
    <row r="120" spans="7:32" ht="15.75" customHeight="1" x14ac:dyDescent="0.25">
      <c r="G120" s="263"/>
      <c r="M120" s="251"/>
      <c r="Z120" s="251"/>
      <c r="AA120" s="251"/>
      <c r="AB120" s="251"/>
      <c r="AC120" s="251"/>
      <c r="AD120" s="251"/>
      <c r="AE120" s="251"/>
      <c r="AF120" s="251"/>
    </row>
    <row r="121" spans="7:32" ht="15.75" customHeight="1" x14ac:dyDescent="0.25">
      <c r="G121" s="263"/>
      <c r="M121" s="251"/>
      <c r="Z121" s="251"/>
      <c r="AA121" s="251"/>
      <c r="AB121" s="251"/>
      <c r="AC121" s="251"/>
      <c r="AD121" s="251"/>
      <c r="AE121" s="251"/>
      <c r="AF121" s="251"/>
    </row>
    <row r="122" spans="7:32" ht="15.75" customHeight="1" x14ac:dyDescent="0.25">
      <c r="G122" s="263"/>
      <c r="M122" s="251"/>
      <c r="Z122" s="251"/>
      <c r="AA122" s="251"/>
      <c r="AB122" s="251"/>
      <c r="AC122" s="251"/>
      <c r="AD122" s="251"/>
      <c r="AE122" s="251"/>
      <c r="AF122" s="251"/>
    </row>
    <row r="123" spans="7:32" ht="15.75" customHeight="1" x14ac:dyDescent="0.25">
      <c r="G123" s="263"/>
      <c r="M123" s="251"/>
      <c r="Z123" s="251"/>
      <c r="AA123" s="251"/>
      <c r="AB123" s="251"/>
      <c r="AC123" s="251"/>
      <c r="AD123" s="251"/>
      <c r="AE123" s="251"/>
      <c r="AF123" s="251"/>
    </row>
    <row r="124" spans="7:32" ht="15.75" customHeight="1" x14ac:dyDescent="0.25">
      <c r="G124" s="263"/>
      <c r="M124" s="251"/>
      <c r="Z124" s="251"/>
      <c r="AA124" s="251"/>
      <c r="AB124" s="251"/>
      <c r="AC124" s="251"/>
      <c r="AD124" s="251"/>
      <c r="AE124" s="251"/>
      <c r="AF124" s="251"/>
    </row>
    <row r="125" spans="7:32" ht="15.75" customHeight="1" x14ac:dyDescent="0.25">
      <c r="G125" s="263"/>
      <c r="M125" s="251"/>
      <c r="Z125" s="251"/>
      <c r="AA125" s="251"/>
      <c r="AB125" s="251"/>
      <c r="AC125" s="251"/>
      <c r="AD125" s="251"/>
      <c r="AE125" s="251"/>
      <c r="AF125" s="251"/>
    </row>
    <row r="126" spans="7:32" ht="15.75" customHeight="1" x14ac:dyDescent="0.25">
      <c r="G126" s="263"/>
      <c r="M126" s="251"/>
      <c r="Z126" s="251"/>
      <c r="AA126" s="251"/>
      <c r="AB126" s="251"/>
      <c r="AC126" s="251"/>
      <c r="AD126" s="251"/>
      <c r="AE126" s="251"/>
      <c r="AF126" s="251"/>
    </row>
    <row r="127" spans="7:32" ht="15.75" customHeight="1" x14ac:dyDescent="0.25">
      <c r="G127" s="263"/>
      <c r="M127" s="251"/>
      <c r="Z127" s="251"/>
      <c r="AA127" s="251"/>
      <c r="AB127" s="251"/>
      <c r="AC127" s="251"/>
      <c r="AD127" s="251"/>
      <c r="AE127" s="251"/>
      <c r="AF127" s="251"/>
    </row>
    <row r="128" spans="7:32" ht="15.75" customHeight="1" x14ac:dyDescent="0.25">
      <c r="G128" s="263"/>
      <c r="M128" s="251"/>
      <c r="Z128" s="251"/>
      <c r="AA128" s="251"/>
      <c r="AB128" s="251"/>
      <c r="AC128" s="251"/>
      <c r="AD128" s="251"/>
      <c r="AE128" s="251"/>
      <c r="AF128" s="251"/>
    </row>
    <row r="129" spans="7:32" ht="15.75" customHeight="1" x14ac:dyDescent="0.25">
      <c r="G129" s="263"/>
      <c r="M129" s="251"/>
      <c r="Z129" s="251"/>
      <c r="AA129" s="251"/>
      <c r="AB129" s="251"/>
      <c r="AC129" s="251"/>
      <c r="AD129" s="251"/>
      <c r="AE129" s="251"/>
      <c r="AF129" s="251"/>
    </row>
    <row r="130" spans="7:32" ht="15.75" customHeight="1" x14ac:dyDescent="0.25">
      <c r="G130" s="263"/>
      <c r="M130" s="251"/>
      <c r="Z130" s="251"/>
      <c r="AA130" s="251"/>
      <c r="AB130" s="251"/>
      <c r="AC130" s="251"/>
      <c r="AD130" s="251"/>
      <c r="AE130" s="251"/>
      <c r="AF130" s="251"/>
    </row>
    <row r="131" spans="7:32" ht="15.75" customHeight="1" x14ac:dyDescent="0.25">
      <c r="G131" s="263"/>
      <c r="M131" s="251"/>
      <c r="Z131" s="251"/>
      <c r="AA131" s="251"/>
      <c r="AB131" s="251"/>
      <c r="AC131" s="251"/>
      <c r="AD131" s="251"/>
      <c r="AE131" s="251"/>
      <c r="AF131" s="251"/>
    </row>
    <row r="132" spans="7:32" ht="15.75" customHeight="1" x14ac:dyDescent="0.25">
      <c r="G132" s="263"/>
      <c r="M132" s="251"/>
      <c r="Z132" s="251"/>
      <c r="AA132" s="251"/>
      <c r="AB132" s="251"/>
      <c r="AC132" s="251"/>
      <c r="AD132" s="251"/>
      <c r="AE132" s="251"/>
      <c r="AF132" s="251"/>
    </row>
    <row r="133" spans="7:32" ht="15.75" customHeight="1" x14ac:dyDescent="0.25">
      <c r="G133" s="263"/>
      <c r="M133" s="251"/>
      <c r="Z133" s="251"/>
      <c r="AA133" s="251"/>
      <c r="AB133" s="251"/>
      <c r="AC133" s="251"/>
      <c r="AD133" s="251"/>
      <c r="AE133" s="251"/>
      <c r="AF133" s="251"/>
    </row>
    <row r="134" spans="7:32" ht="15.75" customHeight="1" x14ac:dyDescent="0.25">
      <c r="G134" s="263"/>
      <c r="M134" s="251"/>
      <c r="Z134" s="251"/>
      <c r="AA134" s="251"/>
      <c r="AB134" s="251"/>
      <c r="AC134" s="251"/>
      <c r="AD134" s="251"/>
      <c r="AE134" s="251"/>
      <c r="AF134" s="251"/>
    </row>
    <row r="135" spans="7:32" ht="15.75" customHeight="1" x14ac:dyDescent="0.25">
      <c r="G135" s="263"/>
      <c r="M135" s="251"/>
      <c r="Z135" s="251"/>
      <c r="AA135" s="251"/>
      <c r="AB135" s="251"/>
      <c r="AC135" s="251"/>
      <c r="AD135" s="251"/>
      <c r="AE135" s="251"/>
      <c r="AF135" s="251"/>
    </row>
    <row r="136" spans="7:32" ht="15.75" customHeight="1" x14ac:dyDescent="0.25">
      <c r="G136" s="263"/>
      <c r="M136" s="251"/>
      <c r="Z136" s="251"/>
      <c r="AA136" s="251"/>
      <c r="AB136" s="251"/>
      <c r="AC136" s="251"/>
      <c r="AD136" s="251"/>
      <c r="AE136" s="251"/>
      <c r="AF136" s="251"/>
    </row>
    <row r="137" spans="7:32" ht="15.75" customHeight="1" x14ac:dyDescent="0.25">
      <c r="G137" s="263"/>
      <c r="M137" s="251"/>
      <c r="Z137" s="251"/>
      <c r="AA137" s="251"/>
      <c r="AB137" s="251"/>
      <c r="AC137" s="251"/>
      <c r="AD137" s="251"/>
      <c r="AE137" s="251"/>
      <c r="AF137" s="251"/>
    </row>
    <row r="138" spans="7:32" ht="15.75" customHeight="1" x14ac:dyDescent="0.25">
      <c r="G138" s="263"/>
      <c r="M138" s="251"/>
      <c r="Z138" s="251"/>
      <c r="AA138" s="251"/>
      <c r="AB138" s="251"/>
      <c r="AC138" s="251"/>
      <c r="AD138" s="251"/>
      <c r="AE138" s="251"/>
      <c r="AF138" s="251"/>
    </row>
    <row r="139" spans="7:32" ht="15.75" customHeight="1" x14ac:dyDescent="0.25">
      <c r="G139" s="263"/>
      <c r="M139" s="251"/>
      <c r="Z139" s="251"/>
      <c r="AA139" s="251"/>
      <c r="AB139" s="251"/>
      <c r="AC139" s="251"/>
      <c r="AD139" s="251"/>
      <c r="AE139" s="251"/>
      <c r="AF139" s="251"/>
    </row>
    <row r="140" spans="7:32" ht="15.75" customHeight="1" x14ac:dyDescent="0.25">
      <c r="G140" s="263"/>
      <c r="M140" s="251"/>
      <c r="Z140" s="251"/>
      <c r="AA140" s="251"/>
      <c r="AB140" s="251"/>
      <c r="AC140" s="251"/>
      <c r="AD140" s="251"/>
      <c r="AE140" s="251"/>
      <c r="AF140" s="251"/>
    </row>
    <row r="141" spans="7:32" ht="15.75" customHeight="1" x14ac:dyDescent="0.25">
      <c r="G141" s="263"/>
      <c r="M141" s="251"/>
      <c r="Z141" s="251"/>
      <c r="AA141" s="251"/>
      <c r="AB141" s="251"/>
      <c r="AC141" s="251"/>
      <c r="AD141" s="251"/>
      <c r="AE141" s="251"/>
      <c r="AF141" s="251"/>
    </row>
    <row r="142" spans="7:32" ht="15.75" customHeight="1" x14ac:dyDescent="0.25">
      <c r="G142" s="263"/>
      <c r="M142" s="251"/>
      <c r="Z142" s="251"/>
      <c r="AA142" s="251"/>
      <c r="AB142" s="251"/>
      <c r="AC142" s="251"/>
      <c r="AD142" s="251"/>
      <c r="AE142" s="251"/>
      <c r="AF142" s="251"/>
    </row>
    <row r="143" spans="7:32" ht="15.75" customHeight="1" x14ac:dyDescent="0.25">
      <c r="G143" s="263"/>
      <c r="M143" s="251"/>
      <c r="Z143" s="251"/>
      <c r="AA143" s="251"/>
      <c r="AB143" s="251"/>
      <c r="AC143" s="251"/>
      <c r="AD143" s="251"/>
      <c r="AE143" s="251"/>
      <c r="AF143" s="251"/>
    </row>
    <row r="144" spans="7:32" ht="15.75" customHeight="1" x14ac:dyDescent="0.25">
      <c r="G144" s="263"/>
      <c r="M144" s="251"/>
      <c r="Z144" s="251"/>
      <c r="AA144" s="251"/>
      <c r="AB144" s="251"/>
      <c r="AC144" s="251"/>
      <c r="AD144" s="251"/>
      <c r="AE144" s="251"/>
      <c r="AF144" s="251"/>
    </row>
    <row r="145" spans="7:32" ht="15.75" customHeight="1" x14ac:dyDescent="0.25">
      <c r="G145" s="263"/>
      <c r="M145" s="251"/>
      <c r="Z145" s="251"/>
      <c r="AA145" s="251"/>
      <c r="AB145" s="251"/>
      <c r="AC145" s="251"/>
      <c r="AD145" s="251"/>
      <c r="AE145" s="251"/>
      <c r="AF145" s="251"/>
    </row>
    <row r="146" spans="7:32" ht="15.75" customHeight="1" x14ac:dyDescent="0.25">
      <c r="G146" s="263"/>
      <c r="M146" s="251"/>
      <c r="Z146" s="251"/>
      <c r="AA146" s="251"/>
      <c r="AB146" s="251"/>
      <c r="AC146" s="251"/>
      <c r="AD146" s="251"/>
      <c r="AE146" s="251"/>
      <c r="AF146" s="251"/>
    </row>
    <row r="147" spans="7:32" ht="15.75" customHeight="1" x14ac:dyDescent="0.25">
      <c r="G147" s="263"/>
      <c r="M147" s="251"/>
      <c r="Z147" s="251"/>
      <c r="AA147" s="251"/>
      <c r="AB147" s="251"/>
      <c r="AC147" s="251"/>
      <c r="AD147" s="251"/>
      <c r="AE147" s="251"/>
      <c r="AF147" s="251"/>
    </row>
    <row r="148" spans="7:32" ht="15.75" customHeight="1" x14ac:dyDescent="0.25">
      <c r="G148" s="263"/>
      <c r="M148" s="251"/>
      <c r="Z148" s="251"/>
      <c r="AA148" s="251"/>
      <c r="AB148" s="251"/>
      <c r="AC148" s="251"/>
      <c r="AD148" s="251"/>
      <c r="AE148" s="251"/>
      <c r="AF148" s="251"/>
    </row>
    <row r="149" spans="7:32" ht="15.75" customHeight="1" x14ac:dyDescent="0.25">
      <c r="G149" s="263"/>
      <c r="M149" s="251"/>
      <c r="Z149" s="251"/>
      <c r="AA149" s="251"/>
      <c r="AB149" s="251"/>
      <c r="AC149" s="251"/>
      <c r="AD149" s="251"/>
      <c r="AE149" s="251"/>
      <c r="AF149" s="251"/>
    </row>
    <row r="150" spans="7:32" ht="15.75" customHeight="1" x14ac:dyDescent="0.25">
      <c r="G150" s="263"/>
      <c r="M150" s="251"/>
      <c r="Z150" s="251"/>
      <c r="AA150" s="251"/>
      <c r="AB150" s="251"/>
      <c r="AC150" s="251"/>
      <c r="AD150" s="251"/>
      <c r="AE150" s="251"/>
      <c r="AF150" s="251"/>
    </row>
    <row r="151" spans="7:32" ht="15.75" customHeight="1" x14ac:dyDescent="0.25">
      <c r="G151" s="263"/>
      <c r="M151" s="251"/>
      <c r="Z151" s="251"/>
      <c r="AA151" s="251"/>
      <c r="AB151" s="251"/>
      <c r="AC151" s="251"/>
      <c r="AD151" s="251"/>
      <c r="AE151" s="251"/>
      <c r="AF151" s="251"/>
    </row>
    <row r="152" spans="7:32" ht="15.75" customHeight="1" x14ac:dyDescent="0.25">
      <c r="G152" s="263"/>
      <c r="M152" s="251"/>
      <c r="Z152" s="251"/>
      <c r="AA152" s="251"/>
      <c r="AB152" s="251"/>
      <c r="AC152" s="251"/>
      <c r="AD152" s="251"/>
      <c r="AE152" s="251"/>
      <c r="AF152" s="251"/>
    </row>
    <row r="153" spans="7:32" ht="15.75" customHeight="1" x14ac:dyDescent="0.25">
      <c r="G153" s="263"/>
      <c r="M153" s="251"/>
      <c r="Z153" s="251"/>
      <c r="AA153" s="251"/>
      <c r="AB153" s="251"/>
      <c r="AC153" s="251"/>
      <c r="AD153" s="251"/>
      <c r="AE153" s="251"/>
      <c r="AF153" s="251"/>
    </row>
    <row r="154" spans="7:32" ht="15.75" customHeight="1" x14ac:dyDescent="0.25">
      <c r="G154" s="263"/>
      <c r="M154" s="251"/>
      <c r="Z154" s="251"/>
      <c r="AA154" s="251"/>
      <c r="AB154" s="251"/>
      <c r="AC154" s="251"/>
      <c r="AD154" s="251"/>
      <c r="AE154" s="251"/>
      <c r="AF154" s="251"/>
    </row>
    <row r="155" spans="7:32" ht="15.75" customHeight="1" x14ac:dyDescent="0.25">
      <c r="G155" s="263"/>
      <c r="M155" s="251"/>
      <c r="Z155" s="251"/>
      <c r="AA155" s="251"/>
      <c r="AB155" s="251"/>
      <c r="AC155" s="251"/>
      <c r="AD155" s="251"/>
      <c r="AE155" s="251"/>
      <c r="AF155" s="251"/>
    </row>
    <row r="156" spans="7:32" ht="15.75" customHeight="1" x14ac:dyDescent="0.25">
      <c r="G156" s="263"/>
      <c r="M156" s="251"/>
      <c r="Z156" s="251"/>
      <c r="AA156" s="251"/>
      <c r="AB156" s="251"/>
      <c r="AC156" s="251"/>
      <c r="AD156" s="251"/>
      <c r="AE156" s="251"/>
      <c r="AF156" s="251"/>
    </row>
    <row r="157" spans="7:32" ht="15.75" customHeight="1" x14ac:dyDescent="0.25">
      <c r="G157" s="263"/>
      <c r="M157" s="251"/>
      <c r="Z157" s="251"/>
      <c r="AA157" s="251"/>
      <c r="AB157" s="251"/>
      <c r="AC157" s="251"/>
      <c r="AD157" s="251"/>
      <c r="AE157" s="251"/>
      <c r="AF157" s="251"/>
    </row>
    <row r="158" spans="7:32" ht="15.75" customHeight="1" x14ac:dyDescent="0.25">
      <c r="G158" s="263"/>
      <c r="M158" s="251"/>
      <c r="Z158" s="251"/>
      <c r="AA158" s="251"/>
      <c r="AB158" s="251"/>
      <c r="AC158" s="251"/>
      <c r="AD158" s="251"/>
      <c r="AE158" s="251"/>
      <c r="AF158" s="251"/>
    </row>
    <row r="159" spans="7:32" ht="15.75" customHeight="1" x14ac:dyDescent="0.25">
      <c r="G159" s="263"/>
      <c r="M159" s="251"/>
      <c r="Z159" s="251"/>
      <c r="AA159" s="251"/>
      <c r="AB159" s="251"/>
      <c r="AC159" s="251"/>
      <c r="AD159" s="251"/>
      <c r="AE159" s="251"/>
      <c r="AF159" s="251"/>
    </row>
    <row r="160" spans="7:32" ht="15.75" customHeight="1" x14ac:dyDescent="0.25">
      <c r="G160" s="263"/>
      <c r="M160" s="251"/>
      <c r="Z160" s="251"/>
      <c r="AA160" s="251"/>
      <c r="AB160" s="251"/>
      <c r="AC160" s="251"/>
      <c r="AD160" s="251"/>
      <c r="AE160" s="251"/>
      <c r="AF160" s="251"/>
    </row>
    <row r="161" spans="7:32" ht="15.75" customHeight="1" x14ac:dyDescent="0.25">
      <c r="G161" s="263"/>
      <c r="M161" s="251"/>
      <c r="Z161" s="251"/>
      <c r="AA161" s="251"/>
      <c r="AB161" s="251"/>
      <c r="AC161" s="251"/>
      <c r="AD161" s="251"/>
      <c r="AE161" s="251"/>
      <c r="AF161" s="251"/>
    </row>
    <row r="162" spans="7:32" ht="15.75" customHeight="1" x14ac:dyDescent="0.25">
      <c r="G162" s="263"/>
      <c r="M162" s="251"/>
      <c r="Z162" s="251"/>
      <c r="AA162" s="251"/>
      <c r="AB162" s="251"/>
      <c r="AC162" s="251"/>
      <c r="AD162" s="251"/>
      <c r="AE162" s="251"/>
      <c r="AF162" s="251"/>
    </row>
    <row r="163" spans="7:32" ht="15.75" customHeight="1" x14ac:dyDescent="0.25">
      <c r="G163" s="263"/>
      <c r="M163" s="251"/>
      <c r="Z163" s="251"/>
      <c r="AA163" s="251"/>
      <c r="AB163" s="251"/>
      <c r="AC163" s="251"/>
      <c r="AD163" s="251"/>
      <c r="AE163" s="251"/>
      <c r="AF163" s="251"/>
    </row>
    <row r="164" spans="7:32" ht="15.75" customHeight="1" x14ac:dyDescent="0.25">
      <c r="G164" s="263"/>
      <c r="M164" s="251"/>
      <c r="Z164" s="251"/>
      <c r="AA164" s="251"/>
      <c r="AB164" s="251"/>
      <c r="AC164" s="251"/>
      <c r="AD164" s="251"/>
      <c r="AE164" s="251"/>
      <c r="AF164" s="251"/>
    </row>
    <row r="165" spans="7:32" ht="15.75" customHeight="1" x14ac:dyDescent="0.25">
      <c r="G165" s="263"/>
      <c r="M165" s="251"/>
      <c r="Z165" s="251"/>
      <c r="AA165" s="251"/>
      <c r="AB165" s="251"/>
      <c r="AC165" s="251"/>
      <c r="AD165" s="251"/>
      <c r="AE165" s="251"/>
      <c r="AF165" s="251"/>
    </row>
    <row r="166" spans="7:32" ht="15.75" customHeight="1" x14ac:dyDescent="0.25">
      <c r="G166" s="263"/>
      <c r="M166" s="251"/>
      <c r="Z166" s="251"/>
      <c r="AA166" s="251"/>
      <c r="AB166" s="251"/>
      <c r="AC166" s="251"/>
      <c r="AD166" s="251"/>
      <c r="AE166" s="251"/>
      <c r="AF166" s="251"/>
    </row>
    <row r="167" spans="7:32" ht="15.75" customHeight="1" x14ac:dyDescent="0.25">
      <c r="G167" s="263"/>
      <c r="M167" s="251"/>
      <c r="Z167" s="251"/>
      <c r="AA167" s="251"/>
      <c r="AB167" s="251"/>
      <c r="AC167" s="251"/>
      <c r="AD167" s="251"/>
      <c r="AE167" s="251"/>
      <c r="AF167" s="251"/>
    </row>
    <row r="168" spans="7:32" ht="15.75" customHeight="1" x14ac:dyDescent="0.25">
      <c r="G168" s="263"/>
      <c r="M168" s="251"/>
      <c r="Z168" s="251"/>
      <c r="AA168" s="251"/>
      <c r="AB168" s="251"/>
      <c r="AC168" s="251"/>
      <c r="AD168" s="251"/>
      <c r="AE168" s="251"/>
      <c r="AF168" s="251"/>
    </row>
    <row r="169" spans="7:32" ht="15.75" customHeight="1" x14ac:dyDescent="0.25">
      <c r="G169" s="263"/>
      <c r="M169" s="251"/>
      <c r="Z169" s="251"/>
      <c r="AA169" s="251"/>
      <c r="AB169" s="251"/>
      <c r="AC169" s="251"/>
      <c r="AD169" s="251"/>
      <c r="AE169" s="251"/>
      <c r="AF169" s="251"/>
    </row>
    <row r="170" spans="7:32" ht="15.75" customHeight="1" x14ac:dyDescent="0.25">
      <c r="G170" s="263"/>
      <c r="M170" s="251"/>
      <c r="Z170" s="251"/>
      <c r="AA170" s="251"/>
      <c r="AB170" s="251"/>
      <c r="AC170" s="251"/>
      <c r="AD170" s="251"/>
      <c r="AE170" s="251"/>
      <c r="AF170" s="251"/>
    </row>
    <row r="171" spans="7:32" ht="15.75" customHeight="1" x14ac:dyDescent="0.25">
      <c r="G171" s="263"/>
      <c r="M171" s="251"/>
      <c r="Z171" s="251"/>
      <c r="AA171" s="251"/>
      <c r="AB171" s="251"/>
      <c r="AC171" s="251"/>
      <c r="AD171" s="251"/>
      <c r="AE171" s="251"/>
      <c r="AF171" s="251"/>
    </row>
    <row r="172" spans="7:32" ht="15.75" customHeight="1" x14ac:dyDescent="0.25">
      <c r="G172" s="263"/>
      <c r="M172" s="251"/>
      <c r="Z172" s="251"/>
      <c r="AA172" s="251"/>
      <c r="AB172" s="251"/>
      <c r="AC172" s="251"/>
      <c r="AD172" s="251"/>
      <c r="AE172" s="251"/>
      <c r="AF172" s="251"/>
    </row>
    <row r="173" spans="7:32" ht="15.75" customHeight="1" x14ac:dyDescent="0.25">
      <c r="G173" s="263"/>
      <c r="M173" s="251"/>
      <c r="Z173" s="251"/>
      <c r="AA173" s="251"/>
      <c r="AB173" s="251"/>
      <c r="AC173" s="251"/>
      <c r="AD173" s="251"/>
      <c r="AE173" s="251"/>
      <c r="AF173" s="251"/>
    </row>
    <row r="174" spans="7:32" ht="15.75" customHeight="1" x14ac:dyDescent="0.25">
      <c r="G174" s="263"/>
      <c r="M174" s="251"/>
      <c r="Z174" s="251"/>
      <c r="AA174" s="251"/>
      <c r="AB174" s="251"/>
      <c r="AC174" s="251"/>
      <c r="AD174" s="251"/>
      <c r="AE174" s="251"/>
      <c r="AF174" s="251"/>
    </row>
    <row r="175" spans="7:32" ht="15.75" customHeight="1" x14ac:dyDescent="0.25">
      <c r="G175" s="263"/>
      <c r="M175" s="251"/>
      <c r="Z175" s="251"/>
      <c r="AA175" s="251"/>
      <c r="AB175" s="251"/>
      <c r="AC175" s="251"/>
      <c r="AD175" s="251"/>
      <c r="AE175" s="251"/>
      <c r="AF175" s="251"/>
    </row>
    <row r="176" spans="7:32" ht="15.75" customHeight="1" x14ac:dyDescent="0.25">
      <c r="G176" s="263"/>
      <c r="M176" s="251"/>
      <c r="Z176" s="251"/>
      <c r="AA176" s="251"/>
      <c r="AB176" s="251"/>
      <c r="AC176" s="251"/>
      <c r="AD176" s="251"/>
      <c r="AE176" s="251"/>
      <c r="AF176" s="251"/>
    </row>
    <row r="177" spans="7:32" ht="15.75" customHeight="1" x14ac:dyDescent="0.25">
      <c r="G177" s="263"/>
      <c r="M177" s="251"/>
      <c r="Z177" s="251"/>
      <c r="AA177" s="251"/>
      <c r="AB177" s="251"/>
      <c r="AC177" s="251"/>
      <c r="AD177" s="251"/>
      <c r="AE177" s="251"/>
      <c r="AF177" s="251"/>
    </row>
    <row r="178" spans="7:32" ht="15.75" customHeight="1" x14ac:dyDescent="0.25">
      <c r="G178" s="263"/>
      <c r="M178" s="251"/>
      <c r="Z178" s="251"/>
      <c r="AA178" s="251"/>
      <c r="AB178" s="251"/>
      <c r="AC178" s="251"/>
      <c r="AD178" s="251"/>
      <c r="AE178" s="251"/>
      <c r="AF178" s="251"/>
    </row>
    <row r="179" spans="7:32" ht="15.75" customHeight="1" x14ac:dyDescent="0.25">
      <c r="G179" s="263"/>
      <c r="M179" s="251"/>
      <c r="Z179" s="251"/>
      <c r="AA179" s="251"/>
      <c r="AB179" s="251"/>
      <c r="AC179" s="251"/>
      <c r="AD179" s="251"/>
      <c r="AE179" s="251"/>
      <c r="AF179" s="251"/>
    </row>
    <row r="180" spans="7:32" ht="15.75" customHeight="1" x14ac:dyDescent="0.25">
      <c r="G180" s="263"/>
      <c r="M180" s="251"/>
      <c r="Z180" s="251"/>
      <c r="AA180" s="251"/>
      <c r="AB180" s="251"/>
      <c r="AC180" s="251"/>
      <c r="AD180" s="251"/>
      <c r="AE180" s="251"/>
      <c r="AF180" s="251"/>
    </row>
    <row r="181" spans="7:32" ht="15.75" customHeight="1" x14ac:dyDescent="0.25">
      <c r="G181" s="263"/>
      <c r="M181" s="251"/>
      <c r="Z181" s="251"/>
      <c r="AA181" s="251"/>
      <c r="AB181" s="251"/>
      <c r="AC181" s="251"/>
      <c r="AD181" s="251"/>
      <c r="AE181" s="251"/>
      <c r="AF181" s="251"/>
    </row>
    <row r="182" spans="7:32" ht="15.75" customHeight="1" x14ac:dyDescent="0.25">
      <c r="G182" s="263"/>
      <c r="M182" s="251"/>
      <c r="Z182" s="251"/>
      <c r="AA182" s="251"/>
      <c r="AB182" s="251"/>
      <c r="AC182" s="251"/>
      <c r="AD182" s="251"/>
      <c r="AE182" s="251"/>
      <c r="AF182" s="251"/>
    </row>
    <row r="183" spans="7:32" ht="15.75" customHeight="1" x14ac:dyDescent="0.25">
      <c r="G183" s="263"/>
      <c r="M183" s="251"/>
      <c r="Z183" s="251"/>
      <c r="AA183" s="251"/>
      <c r="AB183" s="251"/>
      <c r="AC183" s="251"/>
      <c r="AD183" s="251"/>
      <c r="AE183" s="251"/>
      <c r="AF183" s="251"/>
    </row>
    <row r="184" spans="7:32" ht="15.75" customHeight="1" x14ac:dyDescent="0.25">
      <c r="G184" s="263"/>
      <c r="M184" s="251"/>
      <c r="Z184" s="251"/>
      <c r="AA184" s="251"/>
      <c r="AB184" s="251"/>
      <c r="AC184" s="251"/>
      <c r="AD184" s="251"/>
      <c r="AE184" s="251"/>
      <c r="AF184" s="251"/>
    </row>
    <row r="185" spans="7:32" ht="15.75" customHeight="1" x14ac:dyDescent="0.25">
      <c r="G185" s="263"/>
      <c r="M185" s="251"/>
      <c r="Z185" s="251"/>
      <c r="AA185" s="251"/>
      <c r="AB185" s="251"/>
      <c r="AC185" s="251"/>
      <c r="AD185" s="251"/>
      <c r="AE185" s="251"/>
      <c r="AF185" s="251"/>
    </row>
    <row r="186" spans="7:32" ht="15.75" customHeight="1" x14ac:dyDescent="0.25">
      <c r="G186" s="263"/>
      <c r="M186" s="251"/>
      <c r="Z186" s="251"/>
      <c r="AA186" s="251"/>
      <c r="AB186" s="251"/>
      <c r="AC186" s="251"/>
      <c r="AD186" s="251"/>
      <c r="AE186" s="251"/>
      <c r="AF186" s="251"/>
    </row>
    <row r="187" spans="7:32" ht="15.75" customHeight="1" x14ac:dyDescent="0.25">
      <c r="G187" s="263"/>
      <c r="M187" s="251"/>
      <c r="Z187" s="251"/>
      <c r="AA187" s="251"/>
      <c r="AB187" s="251"/>
      <c r="AC187" s="251"/>
      <c r="AD187" s="251"/>
      <c r="AE187" s="251"/>
      <c r="AF187" s="251"/>
    </row>
    <row r="188" spans="7:32" ht="15.75" customHeight="1" x14ac:dyDescent="0.25">
      <c r="G188" s="263"/>
      <c r="M188" s="251"/>
      <c r="Z188" s="251"/>
      <c r="AA188" s="251"/>
      <c r="AB188" s="251"/>
      <c r="AC188" s="251"/>
      <c r="AD188" s="251"/>
      <c r="AE188" s="251"/>
      <c r="AF188" s="251"/>
    </row>
    <row r="189" spans="7:32" ht="15.75" customHeight="1" x14ac:dyDescent="0.25">
      <c r="G189" s="263"/>
      <c r="M189" s="251"/>
      <c r="Z189" s="251"/>
      <c r="AA189" s="251"/>
      <c r="AB189" s="251"/>
      <c r="AC189" s="251"/>
      <c r="AD189" s="251"/>
      <c r="AE189" s="251"/>
      <c r="AF189" s="251"/>
    </row>
    <row r="190" spans="7:32" ht="15.75" customHeight="1" x14ac:dyDescent="0.25">
      <c r="G190" s="263"/>
      <c r="M190" s="251"/>
      <c r="Z190" s="251"/>
      <c r="AA190" s="251"/>
      <c r="AB190" s="251"/>
      <c r="AC190" s="251"/>
      <c r="AD190" s="251"/>
      <c r="AE190" s="251"/>
      <c r="AF190" s="251"/>
    </row>
    <row r="191" spans="7:32" ht="15.75" customHeight="1" x14ac:dyDescent="0.25">
      <c r="G191" s="263"/>
      <c r="M191" s="251"/>
      <c r="Z191" s="251"/>
      <c r="AA191" s="251"/>
      <c r="AB191" s="251"/>
      <c r="AC191" s="251"/>
      <c r="AD191" s="251"/>
      <c r="AE191" s="251"/>
      <c r="AF191" s="251"/>
    </row>
    <row r="192" spans="7:32" ht="15.75" customHeight="1" x14ac:dyDescent="0.25">
      <c r="G192" s="263"/>
      <c r="M192" s="251"/>
      <c r="Z192" s="251"/>
      <c r="AA192" s="251"/>
      <c r="AB192" s="251"/>
      <c r="AC192" s="251"/>
      <c r="AD192" s="251"/>
      <c r="AE192" s="251"/>
      <c r="AF192" s="251"/>
    </row>
    <row r="193" spans="7:32" ht="15.75" customHeight="1" x14ac:dyDescent="0.25">
      <c r="G193" s="263"/>
      <c r="M193" s="251"/>
      <c r="Z193" s="251"/>
      <c r="AA193" s="251"/>
      <c r="AB193" s="251"/>
      <c r="AC193" s="251"/>
      <c r="AD193" s="251"/>
      <c r="AE193" s="251"/>
      <c r="AF193" s="251"/>
    </row>
    <row r="194" spans="7:32" ht="15.75" customHeight="1" x14ac:dyDescent="0.25">
      <c r="G194" s="263"/>
      <c r="M194" s="251"/>
      <c r="Z194" s="251"/>
      <c r="AA194" s="251"/>
      <c r="AB194" s="251"/>
      <c r="AC194" s="251"/>
      <c r="AD194" s="251"/>
      <c r="AE194" s="251"/>
      <c r="AF194" s="251"/>
    </row>
    <row r="195" spans="7:32" ht="15.75" customHeight="1" x14ac:dyDescent="0.25">
      <c r="G195" s="263"/>
      <c r="M195" s="251"/>
      <c r="Z195" s="251"/>
      <c r="AA195" s="251"/>
      <c r="AB195" s="251"/>
      <c r="AC195" s="251"/>
      <c r="AD195" s="251"/>
      <c r="AE195" s="251"/>
      <c r="AF195" s="251"/>
    </row>
    <row r="196" spans="7:32" ht="15.75" customHeight="1" x14ac:dyDescent="0.25">
      <c r="G196" s="263"/>
      <c r="M196" s="251"/>
      <c r="Z196" s="251"/>
      <c r="AA196" s="251"/>
      <c r="AB196" s="251"/>
      <c r="AC196" s="251"/>
      <c r="AD196" s="251"/>
      <c r="AE196" s="251"/>
      <c r="AF196" s="251"/>
    </row>
    <row r="197" spans="7:32" ht="15.75" customHeight="1" x14ac:dyDescent="0.25">
      <c r="G197" s="263"/>
      <c r="M197" s="251"/>
      <c r="Z197" s="251"/>
      <c r="AA197" s="251"/>
      <c r="AB197" s="251"/>
      <c r="AC197" s="251"/>
      <c r="AD197" s="251"/>
      <c r="AE197" s="251"/>
      <c r="AF197" s="251"/>
    </row>
    <row r="198" spans="7:32" ht="15.75" customHeight="1" x14ac:dyDescent="0.25">
      <c r="G198" s="263"/>
      <c r="M198" s="251"/>
      <c r="Z198" s="251"/>
      <c r="AA198" s="251"/>
      <c r="AB198" s="251"/>
      <c r="AC198" s="251"/>
      <c r="AD198" s="251"/>
      <c r="AE198" s="251"/>
      <c r="AF198" s="251"/>
    </row>
    <row r="199" spans="7:32" ht="15.75" customHeight="1" x14ac:dyDescent="0.25">
      <c r="G199" s="263"/>
      <c r="M199" s="251"/>
      <c r="Z199" s="251"/>
      <c r="AA199" s="251"/>
      <c r="AB199" s="251"/>
      <c r="AC199" s="251"/>
      <c r="AD199" s="251"/>
      <c r="AE199" s="251"/>
      <c r="AF199" s="251"/>
    </row>
    <row r="200" spans="7:32" ht="15.75" customHeight="1" x14ac:dyDescent="0.25">
      <c r="G200" s="263"/>
      <c r="M200" s="251"/>
      <c r="Z200" s="251"/>
      <c r="AA200" s="251"/>
      <c r="AB200" s="251"/>
      <c r="AC200" s="251"/>
      <c r="AD200" s="251"/>
      <c r="AE200" s="251"/>
      <c r="AF200" s="251"/>
    </row>
    <row r="201" spans="7:32" ht="15.75" customHeight="1" x14ac:dyDescent="0.25">
      <c r="G201" s="263"/>
      <c r="M201" s="251"/>
      <c r="Z201" s="251"/>
      <c r="AA201" s="251"/>
      <c r="AB201" s="251"/>
      <c r="AC201" s="251"/>
      <c r="AD201" s="251"/>
      <c r="AE201" s="251"/>
      <c r="AF201" s="251"/>
    </row>
    <row r="202" spans="7:32" ht="15.75" customHeight="1" x14ac:dyDescent="0.25">
      <c r="G202" s="263"/>
      <c r="M202" s="251"/>
      <c r="Z202" s="251"/>
      <c r="AA202" s="251"/>
      <c r="AB202" s="251"/>
      <c r="AC202" s="251"/>
      <c r="AD202" s="251"/>
      <c r="AE202" s="251"/>
      <c r="AF202" s="251"/>
    </row>
    <row r="203" spans="7:32" ht="15.75" customHeight="1" x14ac:dyDescent="0.25">
      <c r="G203" s="263"/>
      <c r="M203" s="251"/>
      <c r="Z203" s="251"/>
      <c r="AA203" s="251"/>
      <c r="AB203" s="251"/>
      <c r="AC203" s="251"/>
      <c r="AD203" s="251"/>
      <c r="AE203" s="251"/>
      <c r="AF203" s="251"/>
    </row>
    <row r="204" spans="7:32" ht="15.75" customHeight="1" x14ac:dyDescent="0.25">
      <c r="G204" s="263"/>
      <c r="M204" s="251"/>
      <c r="Z204" s="251"/>
      <c r="AA204" s="251"/>
      <c r="AB204" s="251"/>
      <c r="AC204" s="251"/>
      <c r="AD204" s="251"/>
      <c r="AE204" s="251"/>
      <c r="AF204" s="251"/>
    </row>
    <row r="205" spans="7:32" ht="15.75" customHeight="1" x14ac:dyDescent="0.25">
      <c r="G205" s="263"/>
      <c r="M205" s="251"/>
      <c r="Z205" s="251"/>
      <c r="AA205" s="251"/>
      <c r="AB205" s="251"/>
      <c r="AC205" s="251"/>
      <c r="AD205" s="251"/>
      <c r="AE205" s="251"/>
      <c r="AF205" s="251"/>
    </row>
    <row r="206" spans="7:32" ht="15.75" customHeight="1" x14ac:dyDescent="0.25">
      <c r="G206" s="263"/>
      <c r="M206" s="251"/>
      <c r="Z206" s="251"/>
      <c r="AA206" s="251"/>
      <c r="AB206" s="251"/>
      <c r="AC206" s="251"/>
      <c r="AD206" s="251"/>
      <c r="AE206" s="251"/>
      <c r="AF206" s="251"/>
    </row>
    <row r="207" spans="7:32" ht="15.75" customHeight="1" x14ac:dyDescent="0.25">
      <c r="G207" s="263"/>
      <c r="M207" s="251"/>
      <c r="Z207" s="251"/>
      <c r="AA207" s="251"/>
      <c r="AB207" s="251"/>
      <c r="AC207" s="251"/>
      <c r="AD207" s="251"/>
      <c r="AE207" s="251"/>
      <c r="AF207" s="251"/>
    </row>
    <row r="208" spans="7:32" ht="15.75" customHeight="1" x14ac:dyDescent="0.25">
      <c r="G208" s="263"/>
      <c r="M208" s="251"/>
      <c r="Z208" s="251"/>
      <c r="AA208" s="251"/>
      <c r="AB208" s="251"/>
      <c r="AC208" s="251"/>
      <c r="AD208" s="251"/>
      <c r="AE208" s="251"/>
      <c r="AF208" s="251"/>
    </row>
    <row r="209" spans="7:32" ht="15.75" customHeight="1" x14ac:dyDescent="0.25">
      <c r="G209" s="263"/>
      <c r="M209" s="251"/>
      <c r="Z209" s="251"/>
      <c r="AA209" s="251"/>
      <c r="AB209" s="251"/>
      <c r="AC209" s="251"/>
      <c r="AD209" s="251"/>
      <c r="AE209" s="251"/>
      <c r="AF209" s="251"/>
    </row>
    <row r="210" spans="7:32" ht="15.75" customHeight="1" x14ac:dyDescent="0.25">
      <c r="G210" s="263"/>
      <c r="M210" s="251"/>
      <c r="Z210" s="251"/>
      <c r="AA210" s="251"/>
      <c r="AB210" s="251"/>
      <c r="AC210" s="251"/>
      <c r="AD210" s="251"/>
      <c r="AE210" s="251"/>
      <c r="AF210" s="251"/>
    </row>
    <row r="211" spans="7:32" ht="15.75" customHeight="1" x14ac:dyDescent="0.25">
      <c r="G211" s="263"/>
      <c r="M211" s="251"/>
      <c r="Z211" s="251"/>
      <c r="AA211" s="251"/>
      <c r="AB211" s="251"/>
      <c r="AC211" s="251"/>
      <c r="AD211" s="251"/>
      <c r="AE211" s="251"/>
      <c r="AF211" s="251"/>
    </row>
    <row r="212" spans="7:32" ht="15.75" customHeight="1" x14ac:dyDescent="0.25">
      <c r="G212" s="263"/>
      <c r="M212" s="251"/>
      <c r="Z212" s="251"/>
      <c r="AA212" s="251"/>
      <c r="AB212" s="251"/>
      <c r="AC212" s="251"/>
      <c r="AD212" s="251"/>
      <c r="AE212" s="251"/>
      <c r="AF212" s="251"/>
    </row>
    <row r="213" spans="7:32" ht="15.75" customHeight="1" x14ac:dyDescent="0.25">
      <c r="G213" s="263"/>
      <c r="M213" s="251"/>
      <c r="Z213" s="251"/>
      <c r="AA213" s="251"/>
      <c r="AB213" s="251"/>
      <c r="AC213" s="251"/>
      <c r="AD213" s="251"/>
      <c r="AE213" s="251"/>
      <c r="AF213" s="251"/>
    </row>
    <row r="214" spans="7:32" ht="15.75" customHeight="1" x14ac:dyDescent="0.25">
      <c r="G214" s="263"/>
      <c r="M214" s="251"/>
      <c r="Z214" s="251"/>
      <c r="AA214" s="251"/>
      <c r="AB214" s="251"/>
      <c r="AC214" s="251"/>
      <c r="AD214" s="251"/>
      <c r="AE214" s="251"/>
      <c r="AF214" s="251"/>
    </row>
    <row r="215" spans="7:32" ht="15.75" customHeight="1" x14ac:dyDescent="0.25">
      <c r="G215" s="263"/>
      <c r="M215" s="251"/>
      <c r="Z215" s="251"/>
      <c r="AA215" s="251"/>
      <c r="AB215" s="251"/>
      <c r="AC215" s="251"/>
      <c r="AD215" s="251"/>
      <c r="AE215" s="251"/>
      <c r="AF215" s="251"/>
    </row>
    <row r="216" spans="7:32" ht="15.75" customHeight="1" x14ac:dyDescent="0.25">
      <c r="G216" s="263"/>
      <c r="M216" s="251"/>
      <c r="Z216" s="251"/>
      <c r="AA216" s="251"/>
      <c r="AB216" s="251"/>
      <c r="AC216" s="251"/>
      <c r="AD216" s="251"/>
      <c r="AE216" s="251"/>
      <c r="AF216" s="251"/>
    </row>
    <row r="217" spans="7:32" ht="15.75" customHeight="1" x14ac:dyDescent="0.25">
      <c r="G217" s="263"/>
      <c r="M217" s="251"/>
      <c r="Z217" s="251"/>
      <c r="AA217" s="251"/>
      <c r="AB217" s="251"/>
      <c r="AC217" s="251"/>
      <c r="AD217" s="251"/>
      <c r="AE217" s="251"/>
      <c r="AF217" s="251"/>
    </row>
    <row r="218" spans="7:32" ht="15.75" customHeight="1" x14ac:dyDescent="0.25">
      <c r="G218" s="263"/>
      <c r="M218" s="251"/>
      <c r="Z218" s="251"/>
      <c r="AA218" s="251"/>
      <c r="AB218" s="251"/>
      <c r="AC218" s="251"/>
      <c r="AD218" s="251"/>
      <c r="AE218" s="251"/>
      <c r="AF218" s="251"/>
    </row>
    <row r="219" spans="7:32" ht="15.75" customHeight="1" x14ac:dyDescent="0.25">
      <c r="G219" s="263"/>
      <c r="M219" s="251"/>
      <c r="Z219" s="251"/>
      <c r="AA219" s="251"/>
      <c r="AB219" s="251"/>
      <c r="AC219" s="251"/>
      <c r="AD219" s="251"/>
      <c r="AE219" s="251"/>
      <c r="AF219" s="251"/>
    </row>
    <row r="220" spans="7:32" ht="15.75" customHeight="1" x14ac:dyDescent="0.25">
      <c r="G220" s="263"/>
      <c r="M220" s="251"/>
      <c r="Z220" s="251"/>
      <c r="AA220" s="251"/>
      <c r="AB220" s="251"/>
      <c r="AC220" s="251"/>
      <c r="AD220" s="251"/>
      <c r="AE220" s="251"/>
      <c r="AF220" s="251"/>
    </row>
    <row r="221" spans="7:32" ht="15.75" customHeight="1" x14ac:dyDescent="0.25">
      <c r="G221" s="263"/>
      <c r="M221" s="251"/>
      <c r="Z221" s="251"/>
      <c r="AA221" s="251"/>
      <c r="AB221" s="251"/>
      <c r="AC221" s="251"/>
      <c r="AD221" s="251"/>
      <c r="AE221" s="251"/>
      <c r="AF221" s="251"/>
    </row>
    <row r="222" spans="7:32" ht="15.75" customHeight="1" x14ac:dyDescent="0.25">
      <c r="G222" s="263"/>
      <c r="M222" s="251"/>
      <c r="Z222" s="251"/>
      <c r="AA222" s="251"/>
      <c r="AB222" s="251"/>
      <c r="AC222" s="251"/>
      <c r="AD222" s="251"/>
      <c r="AE222" s="251"/>
      <c r="AF222" s="251"/>
    </row>
    <row r="223" spans="7:32" ht="15.75" customHeight="1" x14ac:dyDescent="0.25">
      <c r="G223" s="263"/>
      <c r="M223" s="251"/>
      <c r="Z223" s="251"/>
      <c r="AA223" s="251"/>
      <c r="AB223" s="251"/>
      <c r="AC223" s="251"/>
      <c r="AD223" s="251"/>
      <c r="AE223" s="251"/>
      <c r="AF223" s="251"/>
    </row>
    <row r="224" spans="7:32" ht="15.75" customHeight="1" x14ac:dyDescent="0.25">
      <c r="G224" s="263"/>
      <c r="M224" s="251"/>
      <c r="Z224" s="251"/>
      <c r="AA224" s="251"/>
      <c r="AB224" s="251"/>
      <c r="AC224" s="251"/>
      <c r="AD224" s="251"/>
      <c r="AE224" s="251"/>
      <c r="AF224" s="251"/>
    </row>
    <row r="225" spans="7:32" ht="15.75" customHeight="1" x14ac:dyDescent="0.25">
      <c r="G225" s="263"/>
      <c r="M225" s="251"/>
      <c r="Z225" s="251"/>
      <c r="AA225" s="251"/>
      <c r="AB225" s="251"/>
      <c r="AC225" s="251"/>
      <c r="AD225" s="251"/>
      <c r="AE225" s="251"/>
      <c r="AF225" s="251"/>
    </row>
    <row r="226" spans="7:32" ht="15.75" customHeight="1" x14ac:dyDescent="0.25">
      <c r="G226" s="263"/>
      <c r="M226" s="251"/>
      <c r="Z226" s="251"/>
      <c r="AA226" s="251"/>
      <c r="AB226" s="251"/>
      <c r="AC226" s="251"/>
      <c r="AD226" s="251"/>
      <c r="AE226" s="251"/>
      <c r="AF226" s="251"/>
    </row>
    <row r="227" spans="7:32" ht="15.75" customHeight="1" x14ac:dyDescent="0.25">
      <c r="G227" s="263"/>
      <c r="M227" s="251"/>
      <c r="Z227" s="251"/>
      <c r="AA227" s="251"/>
      <c r="AB227" s="251"/>
      <c r="AC227" s="251"/>
      <c r="AD227" s="251"/>
      <c r="AE227" s="251"/>
      <c r="AF227" s="251"/>
    </row>
    <row r="228" spans="7:32" ht="15.75" customHeight="1" x14ac:dyDescent="0.25">
      <c r="G228" s="263"/>
      <c r="M228" s="251"/>
      <c r="Z228" s="251"/>
      <c r="AA228" s="251"/>
      <c r="AB228" s="251"/>
      <c r="AC228" s="251"/>
      <c r="AD228" s="251"/>
      <c r="AE228" s="251"/>
      <c r="AF228" s="251"/>
    </row>
    <row r="229" spans="7:32" ht="15.75" customHeight="1" x14ac:dyDescent="0.25">
      <c r="G229" s="263"/>
      <c r="M229" s="251"/>
      <c r="Z229" s="251"/>
      <c r="AA229" s="251"/>
      <c r="AB229" s="251"/>
      <c r="AC229" s="251"/>
      <c r="AD229" s="251"/>
      <c r="AE229" s="251"/>
      <c r="AF229" s="251"/>
    </row>
    <row r="230" spans="7:32" ht="15.75" customHeight="1" x14ac:dyDescent="0.25">
      <c r="G230" s="263"/>
      <c r="M230" s="251"/>
      <c r="Z230" s="251"/>
      <c r="AA230" s="251"/>
      <c r="AB230" s="251"/>
      <c r="AC230" s="251"/>
      <c r="AD230" s="251"/>
      <c r="AE230" s="251"/>
      <c r="AF230" s="251"/>
    </row>
    <row r="231" spans="7:32" ht="15.75" customHeight="1" x14ac:dyDescent="0.25">
      <c r="G231" s="263"/>
      <c r="M231" s="251"/>
      <c r="Z231" s="251"/>
      <c r="AA231" s="251"/>
      <c r="AB231" s="251"/>
      <c r="AC231" s="251"/>
      <c r="AD231" s="251"/>
      <c r="AE231" s="251"/>
      <c r="AF231" s="251"/>
    </row>
    <row r="232" spans="7:32" ht="15.75" customHeight="1" x14ac:dyDescent="0.25">
      <c r="G232" s="263"/>
      <c r="M232" s="251"/>
      <c r="Z232" s="251"/>
      <c r="AA232" s="251"/>
      <c r="AB232" s="251"/>
      <c r="AC232" s="251"/>
      <c r="AD232" s="251"/>
      <c r="AE232" s="251"/>
      <c r="AF232" s="251"/>
    </row>
    <row r="233" spans="7:32" ht="15.75" customHeight="1" x14ac:dyDescent="0.25">
      <c r="G233" s="263"/>
      <c r="M233" s="251"/>
      <c r="Z233" s="251"/>
      <c r="AA233" s="251"/>
      <c r="AB233" s="251"/>
      <c r="AC233" s="251"/>
      <c r="AD233" s="251"/>
      <c r="AE233" s="251"/>
      <c r="AF233" s="251"/>
    </row>
    <row r="234" spans="7:32" ht="15.75" customHeight="1" x14ac:dyDescent="0.25">
      <c r="G234" s="263"/>
      <c r="M234" s="251"/>
      <c r="Z234" s="251"/>
      <c r="AA234" s="251"/>
      <c r="AB234" s="251"/>
      <c r="AC234" s="251"/>
      <c r="AD234" s="251"/>
      <c r="AE234" s="251"/>
      <c r="AF234" s="251"/>
    </row>
    <row r="235" spans="7:32" ht="15.75" customHeight="1" x14ac:dyDescent="0.25">
      <c r="G235" s="263"/>
      <c r="M235" s="251"/>
      <c r="Z235" s="251"/>
      <c r="AA235" s="251"/>
      <c r="AB235" s="251"/>
      <c r="AC235" s="251"/>
      <c r="AD235" s="251"/>
      <c r="AE235" s="251"/>
      <c r="AF235" s="251"/>
    </row>
    <row r="236" spans="7:32" ht="15.75" customHeight="1" x14ac:dyDescent="0.25">
      <c r="G236" s="263"/>
      <c r="M236" s="251"/>
      <c r="Z236" s="251"/>
      <c r="AA236" s="251"/>
      <c r="AB236" s="251"/>
      <c r="AC236" s="251"/>
      <c r="AD236" s="251"/>
      <c r="AE236" s="251"/>
      <c r="AF236" s="251"/>
    </row>
    <row r="237" spans="7:32" ht="15.75" customHeight="1" x14ac:dyDescent="0.25">
      <c r="G237" s="263"/>
      <c r="M237" s="251"/>
      <c r="Z237" s="251"/>
      <c r="AA237" s="251"/>
      <c r="AB237" s="251"/>
      <c r="AC237" s="251"/>
      <c r="AD237" s="251"/>
      <c r="AE237" s="251"/>
      <c r="AF237" s="251"/>
    </row>
    <row r="238" spans="7:32" ht="15.75" customHeight="1" x14ac:dyDescent="0.25">
      <c r="G238" s="263"/>
      <c r="M238" s="251"/>
      <c r="Z238" s="251"/>
      <c r="AA238" s="251"/>
      <c r="AB238" s="251"/>
      <c r="AC238" s="251"/>
      <c r="AD238" s="251"/>
      <c r="AE238" s="251"/>
      <c r="AF238" s="251"/>
    </row>
    <row r="239" spans="7:32" ht="15.75" customHeight="1" x14ac:dyDescent="0.25">
      <c r="G239" s="263"/>
      <c r="M239" s="251"/>
      <c r="Z239" s="251"/>
      <c r="AA239" s="251"/>
      <c r="AB239" s="251"/>
      <c r="AC239" s="251"/>
      <c r="AD239" s="251"/>
      <c r="AE239" s="251"/>
      <c r="AF239" s="251"/>
    </row>
    <row r="240" spans="7:32" ht="15.75" customHeight="1" x14ac:dyDescent="0.25">
      <c r="G240" s="263"/>
      <c r="M240" s="251"/>
      <c r="Z240" s="251"/>
      <c r="AA240" s="251"/>
      <c r="AB240" s="251"/>
      <c r="AC240" s="251"/>
      <c r="AD240" s="251"/>
      <c r="AE240" s="251"/>
      <c r="AF240" s="251"/>
    </row>
    <row r="241" spans="7:32" ht="15.75" customHeight="1" x14ac:dyDescent="0.25">
      <c r="G241" s="263"/>
      <c r="M241" s="251"/>
      <c r="Z241" s="251"/>
      <c r="AA241" s="251"/>
      <c r="AB241" s="251"/>
      <c r="AC241" s="251"/>
      <c r="AD241" s="251"/>
      <c r="AE241" s="251"/>
      <c r="AF241" s="251"/>
    </row>
    <row r="242" spans="7:32" ht="15.75" customHeight="1" x14ac:dyDescent="0.25">
      <c r="G242" s="263"/>
      <c r="M242" s="251"/>
      <c r="Z242" s="251"/>
      <c r="AA242" s="251"/>
      <c r="AB242" s="251"/>
      <c r="AC242" s="251"/>
      <c r="AD242" s="251"/>
      <c r="AE242" s="251"/>
      <c r="AF242" s="251"/>
    </row>
    <row r="243" spans="7:32" ht="15.75" customHeight="1" x14ac:dyDescent="0.25">
      <c r="G243" s="263"/>
      <c r="M243" s="251"/>
      <c r="Z243" s="251"/>
      <c r="AA243" s="251"/>
      <c r="AB243" s="251"/>
      <c r="AC243" s="251"/>
      <c r="AD243" s="251"/>
      <c r="AE243" s="251"/>
      <c r="AF243" s="251"/>
    </row>
    <row r="244" spans="7:32" ht="15.75" customHeight="1" x14ac:dyDescent="0.25">
      <c r="G244" s="263"/>
      <c r="M244" s="251"/>
      <c r="Z244" s="251"/>
      <c r="AA244" s="251"/>
      <c r="AB244" s="251"/>
      <c r="AC244" s="251"/>
      <c r="AD244" s="251"/>
      <c r="AE244" s="251"/>
      <c r="AF244" s="251"/>
    </row>
    <row r="245" spans="7:32" ht="15.75" customHeight="1" x14ac:dyDescent="0.2"/>
    <row r="246" spans="7:32" ht="15.75" customHeight="1" x14ac:dyDescent="0.2"/>
    <row r="247" spans="7:32" ht="15.75" customHeight="1" x14ac:dyDescent="0.2"/>
    <row r="248" spans="7:32" ht="15.75" customHeight="1" x14ac:dyDescent="0.2"/>
    <row r="249" spans="7:32" ht="15.75" customHeight="1" x14ac:dyDescent="0.2"/>
    <row r="250" spans="7:32" ht="15.75" customHeight="1" x14ac:dyDescent="0.2"/>
    <row r="251" spans="7:32" ht="15.75" customHeight="1" x14ac:dyDescent="0.2"/>
    <row r="252" spans="7:32" ht="15.75" customHeight="1" x14ac:dyDescent="0.2"/>
    <row r="253" spans="7:32" ht="15.75" customHeight="1" x14ac:dyDescent="0.2"/>
    <row r="254" spans="7:32" ht="15.75" customHeight="1" x14ac:dyDescent="0.2"/>
    <row r="255" spans="7:32" ht="15.75" customHeight="1" x14ac:dyDescent="0.2"/>
    <row r="256" spans="7:32"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sheetProtection algorithmName="SHA-512" hashValue="HlZ93/aLeUN6dXzYQ91IFf7uM3755pfDJ08KEl2nKVqAE+FOx9E38PCP/A7JxqR2KzxmI0C9R4G8XM+hv1iV9w==" saltValue="qmDn5kE3nq7mQdJSOWaUmg==" spinCount="100000" sheet="1" objects="1" scenarios="1" selectLockedCells="1"/>
  <mergeCells count="2">
    <mergeCell ref="C3:N3"/>
    <mergeCell ref="O3:Z3"/>
  </mergeCells>
  <pageMargins left="0.11811023622047245" right="0.11811023622047245" top="0.74803149606299213" bottom="0.74803149606299213" header="0" footer="0"/>
  <pageSetup paperSize="9" fitToHeight="0" orientation="landscape" r:id="rId1"/>
  <headerFooter>
    <oddFooter>&amp;L&amp;D   &amp;T&amp;CGEEN ACCOUNTANTSCONTROLE TOEGEPAST&amp;R&amp;P</oddFooter>
  </headerFooter>
  <customProperties>
    <customPr name="OrphanNamesChecked" r:id="rId2"/>
  </customProperties>
  <drawing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FD2A2-3075-4383-83AC-AC83332B309E}">
  <sheetPr>
    <tabColor theme="8" tint="0.79998168889431442"/>
    <pageSetUpPr fitToPage="1"/>
  </sheetPr>
  <dimension ref="A1:E19"/>
  <sheetViews>
    <sheetView zoomScale="80" zoomScaleNormal="80" workbookViewId="0">
      <selection activeCell="E8" sqref="E8"/>
    </sheetView>
  </sheetViews>
  <sheetFormatPr defaultColWidth="8.88671875" defaultRowHeight="15" x14ac:dyDescent="0.2"/>
  <cols>
    <col min="1" max="4" width="8.88671875" style="133"/>
    <col min="5" max="5" width="8.88671875" style="134"/>
    <col min="6" max="16384" width="8.88671875" style="133"/>
  </cols>
  <sheetData>
    <row r="1" spans="1:5" ht="15.75" x14ac:dyDescent="0.25">
      <c r="A1" s="132" t="s">
        <v>128</v>
      </c>
    </row>
    <row r="2" spans="1:5" x14ac:dyDescent="0.2">
      <c r="A2" s="146" t="s">
        <v>129</v>
      </c>
    </row>
    <row r="3" spans="1:5" x14ac:dyDescent="0.2">
      <c r="A3" s="146" t="s">
        <v>130</v>
      </c>
    </row>
    <row r="4" spans="1:5" x14ac:dyDescent="0.2">
      <c r="A4" s="146" t="s">
        <v>131</v>
      </c>
    </row>
    <row r="5" spans="1:5" x14ac:dyDescent="0.2">
      <c r="A5" s="146"/>
    </row>
    <row r="6" spans="1:5" ht="15.75" x14ac:dyDescent="0.25">
      <c r="A6" s="132" t="s">
        <v>132</v>
      </c>
    </row>
    <row r="8" spans="1:5" x14ac:dyDescent="0.2">
      <c r="A8" s="146" t="s">
        <v>133</v>
      </c>
      <c r="E8" s="245">
        <v>1898</v>
      </c>
    </row>
    <row r="9" spans="1:5" x14ac:dyDescent="0.2">
      <c r="A9" s="146" t="s">
        <v>134</v>
      </c>
      <c r="D9" s="135">
        <v>0.08</v>
      </c>
      <c r="E9" s="134">
        <f>D9*E8</f>
        <v>151.84</v>
      </c>
    </row>
    <row r="10" spans="1:5" x14ac:dyDescent="0.2">
      <c r="A10" s="146" t="s">
        <v>135</v>
      </c>
      <c r="D10" s="246" t="s">
        <v>127</v>
      </c>
      <c r="E10" s="134">
        <f>IF(D10="JA",E8*0.1064,0)</f>
        <v>0</v>
      </c>
    </row>
    <row r="11" spans="1:5" x14ac:dyDescent="0.2">
      <c r="E11" s="134">
        <f>SUM(E8:E10)</f>
        <v>2049.84</v>
      </c>
    </row>
    <row r="12" spans="1:5" x14ac:dyDescent="0.2">
      <c r="A12" s="146" t="s">
        <v>136</v>
      </c>
      <c r="D12" s="135">
        <v>0.25</v>
      </c>
      <c r="E12" s="134">
        <f>D12*E11</f>
        <v>512.46</v>
      </c>
    </row>
    <row r="13" spans="1:5" x14ac:dyDescent="0.2">
      <c r="A13" s="146" t="s">
        <v>137</v>
      </c>
      <c r="D13" s="135">
        <v>0.03</v>
      </c>
      <c r="E13" s="134">
        <f>D13*E11</f>
        <v>61.495200000000004</v>
      </c>
    </row>
    <row r="14" spans="1:5" x14ac:dyDescent="0.2">
      <c r="A14" s="146" t="s">
        <v>138</v>
      </c>
      <c r="D14" s="135">
        <v>0.03</v>
      </c>
      <c r="E14" s="136">
        <f>D14*E8</f>
        <v>56.94</v>
      </c>
    </row>
    <row r="15" spans="1:5" ht="15.75" x14ac:dyDescent="0.25">
      <c r="A15" s="146" t="s">
        <v>139</v>
      </c>
      <c r="E15" s="137">
        <f>SUM(E11:E14)</f>
        <v>2680.7352000000001</v>
      </c>
    </row>
    <row r="16" spans="1:5" ht="15.75" x14ac:dyDescent="0.25">
      <c r="A16" s="146" t="s">
        <v>140</v>
      </c>
      <c r="E16" s="137">
        <f>E15*12</f>
        <v>32168.822400000001</v>
      </c>
    </row>
    <row r="19" spans="1:1" ht="15.75" x14ac:dyDescent="0.25">
      <c r="A19" s="132" t="s">
        <v>141</v>
      </c>
    </row>
  </sheetData>
  <sheetProtection algorithmName="SHA-512" hashValue="GcqbV42TtLjY0K2dBoKtsNoInoRa7SLf39IJv7PO80i+uyXnoIEg4aTNdvzuJiPimVuK3DsGFFq0J9MoZ/U8JA==" saltValue="Fder49p2TEidqH21jUV5WA==" spinCount="100000" sheet="1" objects="1" scenarios="1" selectLockedCells="1"/>
  <pageMargins left="0.31496062992125984" right="0.31496062992125984" top="0.74803149606299213" bottom="0.74803149606299213" header="0.31496062992125984" footer="0.31496062992125984"/>
  <pageSetup paperSize="9" scale="76" orientation="portrait" verticalDpi="0" r:id="rId1"/>
  <customProperties>
    <customPr name="OrphanNamesChecked"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63A2C60-3B19-4D11-9DD0-48FB0EBAEB04}">
          <x14:formula1>
            <xm:f>data!$A$47:$A$49</xm:f>
          </x14:formula1>
          <xm:sqref>D10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pageSetUpPr fitToPage="1"/>
  </sheetPr>
  <dimension ref="A1:AI1006"/>
  <sheetViews>
    <sheetView showGridLines="0" zoomScale="90" zoomScaleNormal="90" workbookViewId="0">
      <pane xSplit="2" ySplit="3" topLeftCell="C4" activePane="bottomRight" state="frozen"/>
      <selection pane="topRight" activeCell="A8" sqref="A8"/>
      <selection pane="bottomLeft" activeCell="A8" sqref="A8"/>
      <selection pane="bottomRight" activeCell="A3" sqref="A3"/>
    </sheetView>
  </sheetViews>
  <sheetFormatPr defaultColWidth="11.33203125" defaultRowHeight="15" customHeight="1" outlineLevelRow="1" outlineLevelCol="1" x14ac:dyDescent="0.2"/>
  <cols>
    <col min="1" max="1" width="2.6640625" customWidth="1"/>
    <col min="2" max="2" width="30.6640625" customWidth="1"/>
    <col min="3" max="3" width="18.33203125" customWidth="1" outlineLevel="1"/>
    <col min="4" max="4" width="12.33203125" customWidth="1" outlineLevel="1"/>
    <col min="5" max="5" width="9.33203125" customWidth="1" outlineLevel="1"/>
    <col min="6" max="6" width="9" customWidth="1" outlineLevel="1"/>
    <col min="7" max="7" width="12.6640625" customWidth="1" outlineLevel="1"/>
    <col min="8" max="8" width="9.5546875" customWidth="1" outlineLevel="1"/>
    <col min="9" max="9" width="9" customWidth="1" outlineLevel="1"/>
    <col min="10" max="10" width="8.88671875" customWidth="1" outlineLevel="1"/>
    <col min="11" max="11" width="7.6640625" customWidth="1" outlineLevel="1"/>
    <col min="12" max="12" width="12" customWidth="1" outlineLevel="1"/>
    <col min="13" max="13" width="8.33203125" customWidth="1" outlineLevel="1"/>
    <col min="14" max="14" width="8.88671875" customWidth="1"/>
    <col min="15" max="15" width="8.6640625" customWidth="1" outlineLevel="1"/>
    <col min="16" max="16" width="9.5546875" customWidth="1" outlineLevel="1"/>
    <col min="17" max="17" width="11" customWidth="1" outlineLevel="1"/>
    <col min="18" max="18" width="11.33203125" customWidth="1"/>
    <col min="19" max="19" width="10.5546875" customWidth="1"/>
    <col min="20" max="20" width="9.88671875" customWidth="1"/>
    <col min="21" max="21" width="9" customWidth="1"/>
    <col min="22" max="22" width="9.33203125" customWidth="1"/>
    <col min="23" max="23" width="12.33203125" customWidth="1"/>
    <col min="24" max="24" width="11.44140625" customWidth="1"/>
    <col min="25" max="25" width="10.33203125" customWidth="1"/>
    <col min="26" max="26" width="8.88671875" customWidth="1"/>
    <col min="27" max="33" width="11.5546875" customWidth="1" outlineLevel="1"/>
    <col min="34" max="34" width="25.44140625" customWidth="1"/>
  </cols>
  <sheetData>
    <row r="1" spans="1:35" ht="37.5" customHeight="1" thickBot="1" x14ac:dyDescent="0.3">
      <c r="A1" s="102"/>
      <c r="B1" s="71"/>
      <c r="C1" s="17" t="s">
        <v>142</v>
      </c>
      <c r="D1" s="29" t="s">
        <v>143</v>
      </c>
      <c r="E1" s="30"/>
      <c r="F1" s="17"/>
      <c r="G1" s="17" t="s">
        <v>144</v>
      </c>
      <c r="H1" s="17"/>
      <c r="I1" s="16"/>
      <c r="J1" s="127"/>
      <c r="K1" s="72"/>
      <c r="L1" s="34">
        <f ca="1">NOW()</f>
        <v>45268.455701851854</v>
      </c>
      <c r="M1" s="1"/>
      <c r="Z1" s="1"/>
      <c r="AA1" s="1"/>
      <c r="AB1" s="1"/>
      <c r="AC1" s="1"/>
      <c r="AD1" s="1"/>
      <c r="AE1" s="1"/>
      <c r="AF1" s="50"/>
      <c r="AG1" s="1"/>
    </row>
    <row r="2" spans="1:35" ht="6" customHeight="1" thickBot="1" x14ac:dyDescent="0.3">
      <c r="B2" s="2"/>
      <c r="C2" s="2"/>
      <c r="D2" s="2"/>
      <c r="E2" s="2"/>
      <c r="F2" s="2"/>
      <c r="G2" s="3"/>
      <c r="H2" s="3"/>
      <c r="I2" s="3"/>
      <c r="J2" s="4"/>
      <c r="K2" s="4"/>
      <c r="L2" s="4"/>
      <c r="M2" s="5"/>
      <c r="N2" s="3"/>
      <c r="Z2" s="1"/>
      <c r="AA2" s="1"/>
      <c r="AB2" s="1"/>
      <c r="AC2" s="1"/>
      <c r="AD2" s="1"/>
      <c r="AE2" s="1"/>
      <c r="AF2" s="1"/>
      <c r="AG2" s="1"/>
    </row>
    <row r="3" spans="1:35" ht="45" customHeight="1" x14ac:dyDescent="0.25">
      <c r="A3" s="6"/>
      <c r="B3" s="27" t="s">
        <v>70</v>
      </c>
      <c r="C3" s="31" t="s">
        <v>71</v>
      </c>
      <c r="D3" s="31" t="s">
        <v>73</v>
      </c>
      <c r="E3" s="31" t="s">
        <v>74</v>
      </c>
      <c r="F3" s="31" t="s">
        <v>75</v>
      </c>
      <c r="G3" s="31" t="s">
        <v>76</v>
      </c>
      <c r="H3" s="31" t="s">
        <v>77</v>
      </c>
      <c r="I3" s="31" t="s">
        <v>145</v>
      </c>
      <c r="J3" s="31" t="s">
        <v>79</v>
      </c>
      <c r="K3" s="31" t="s">
        <v>146</v>
      </c>
      <c r="L3" s="31" t="s">
        <v>147</v>
      </c>
      <c r="M3" s="32" t="s">
        <v>148</v>
      </c>
      <c r="N3" s="31" t="s">
        <v>149</v>
      </c>
      <c r="O3" s="31" t="s">
        <v>150</v>
      </c>
      <c r="P3" s="31" t="s">
        <v>85</v>
      </c>
      <c r="Q3" s="31" t="s">
        <v>86</v>
      </c>
      <c r="R3" s="33" t="s">
        <v>87</v>
      </c>
      <c r="S3" s="33" t="s">
        <v>88</v>
      </c>
      <c r="T3" s="33" t="s">
        <v>175</v>
      </c>
      <c r="U3" s="33" t="s">
        <v>174</v>
      </c>
      <c r="V3" s="33" t="s">
        <v>89</v>
      </c>
      <c r="W3" s="77" t="s">
        <v>176</v>
      </c>
      <c r="X3" s="39" t="s">
        <v>151</v>
      </c>
      <c r="Y3" s="33" t="s">
        <v>177</v>
      </c>
      <c r="Z3" s="33" t="s">
        <v>91</v>
      </c>
      <c r="AA3" s="40" t="s">
        <v>92</v>
      </c>
      <c r="AB3" s="129" t="s">
        <v>152</v>
      </c>
      <c r="AC3" s="128" t="s">
        <v>94</v>
      </c>
      <c r="AD3" s="28" t="s">
        <v>95</v>
      </c>
      <c r="AE3" s="28" t="s">
        <v>96</v>
      </c>
      <c r="AF3" s="48" t="s">
        <v>97</v>
      </c>
      <c r="AG3" s="39" t="s">
        <v>98</v>
      </c>
      <c r="AH3" s="28" t="s">
        <v>99</v>
      </c>
      <c r="AI3" s="6"/>
    </row>
    <row r="4" spans="1:35" ht="15.75" customHeight="1" x14ac:dyDescent="0.25">
      <c r="A4" s="1"/>
      <c r="B4" s="23" t="s">
        <v>38</v>
      </c>
      <c r="C4" s="24"/>
      <c r="D4" s="24"/>
      <c r="E4" s="24"/>
      <c r="F4" s="60">
        <v>40</v>
      </c>
      <c r="G4" s="24"/>
      <c r="H4" s="24"/>
      <c r="I4" s="60">
        <v>52</v>
      </c>
      <c r="J4" s="61">
        <f>25*8</f>
        <v>200</v>
      </c>
      <c r="K4" s="60">
        <f>5*8</f>
        <v>40</v>
      </c>
      <c r="L4" s="24"/>
      <c r="M4" s="62">
        <v>0.03</v>
      </c>
      <c r="N4" s="25"/>
      <c r="O4" s="25"/>
      <c r="P4" s="24"/>
      <c r="Q4" s="24"/>
      <c r="R4" s="23"/>
      <c r="S4" s="23"/>
      <c r="T4" s="24"/>
      <c r="U4" s="24"/>
      <c r="V4" s="23"/>
      <c r="W4" s="78"/>
      <c r="X4" s="74" t="s">
        <v>64</v>
      </c>
      <c r="Y4" s="36" t="str">
        <f>X4</f>
        <v>September</v>
      </c>
      <c r="Z4" s="23"/>
      <c r="AA4" s="46" t="str">
        <f>X4</f>
        <v>September</v>
      </c>
      <c r="AB4" s="46"/>
      <c r="AC4" s="46"/>
      <c r="AD4" s="46"/>
      <c r="AE4" s="47"/>
      <c r="AF4" s="47"/>
      <c r="AG4" s="47"/>
      <c r="AH4" s="26"/>
      <c r="AI4" s="1"/>
    </row>
    <row r="5" spans="1:35" ht="15.75" customHeight="1" x14ac:dyDescent="0.25">
      <c r="B5" s="19"/>
      <c r="C5" s="18"/>
      <c r="D5" s="18"/>
      <c r="E5" s="18"/>
      <c r="F5" s="18"/>
      <c r="G5" s="18"/>
      <c r="H5" s="18"/>
      <c r="I5" s="18"/>
      <c r="J5" s="18"/>
      <c r="K5" s="18"/>
      <c r="L5" s="18"/>
      <c r="M5" s="18"/>
      <c r="N5" s="103"/>
      <c r="O5" s="20"/>
      <c r="P5" s="18"/>
      <c r="Q5" s="18"/>
      <c r="R5" s="19"/>
      <c r="S5" s="19"/>
      <c r="T5" s="19"/>
      <c r="U5" s="22"/>
      <c r="V5" s="22"/>
      <c r="W5" s="79"/>
      <c r="X5" s="37"/>
      <c r="Y5" s="19"/>
      <c r="Z5" s="19"/>
      <c r="AA5" s="41"/>
      <c r="AB5" s="41"/>
      <c r="AC5" s="41"/>
      <c r="AD5" s="41"/>
      <c r="AE5" s="44"/>
      <c r="AF5" s="44"/>
      <c r="AG5" s="44"/>
      <c r="AH5" s="1"/>
    </row>
    <row r="6" spans="1:35" ht="15.75" customHeight="1" x14ac:dyDescent="0.25">
      <c r="A6" s="1">
        <v>1</v>
      </c>
      <c r="B6" s="19" t="s">
        <v>153</v>
      </c>
      <c r="C6" s="18" t="s">
        <v>105</v>
      </c>
      <c r="D6" s="57" t="s">
        <v>114</v>
      </c>
      <c r="E6" s="58">
        <v>40</v>
      </c>
      <c r="F6" s="56">
        <f>E6/$F$4</f>
        <v>1</v>
      </c>
      <c r="G6" s="104" t="s">
        <v>122</v>
      </c>
      <c r="H6" s="59">
        <v>10</v>
      </c>
      <c r="I6" s="55">
        <f>(E6-H6)*$I$4</f>
        <v>1560</v>
      </c>
      <c r="J6" s="55">
        <f>IF(D6="vast",F6*$J$4,0)</f>
        <v>200</v>
      </c>
      <c r="K6" s="20">
        <f>IF(D6="Vast",F6*$K$4,0)</f>
        <v>40</v>
      </c>
      <c r="L6" s="20">
        <f>I6-J6-K6</f>
        <v>1320</v>
      </c>
      <c r="M6" s="20">
        <f>IF(D6="Vast",L6*-$M$4,0)</f>
        <v>-39.6</v>
      </c>
      <c r="N6" s="20">
        <f>SUM(L6:M6)</f>
        <v>1280.4000000000001</v>
      </c>
      <c r="O6" s="63">
        <v>0.9</v>
      </c>
      <c r="P6" s="20">
        <f>N6*O6</f>
        <v>1152.3600000000001</v>
      </c>
      <c r="Q6" s="59">
        <v>2</v>
      </c>
      <c r="R6" s="21">
        <f>P6*Q6</f>
        <v>2304.7200000000003</v>
      </c>
      <c r="S6" s="65">
        <v>33.33</v>
      </c>
      <c r="T6" s="52">
        <f>R6*S6</f>
        <v>76816.317600000009</v>
      </c>
      <c r="U6" s="67">
        <v>40</v>
      </c>
      <c r="V6" s="35">
        <f>U6*Q6*S6</f>
        <v>2666.3999999999996</v>
      </c>
      <c r="W6" s="80">
        <f>T6+V6</f>
        <v>79482.717600000004</v>
      </c>
      <c r="X6" s="75">
        <f>(VLOOKUP($X$4,data!$A$32:$G$43,7,FALSE))*W6</f>
        <v>58497.115254677054</v>
      </c>
      <c r="Y6" s="69">
        <v>75000</v>
      </c>
      <c r="Z6" s="52">
        <f>Y6-X6</f>
        <v>16502.884745322946</v>
      </c>
      <c r="AA6" s="70">
        <v>50000</v>
      </c>
      <c r="AB6" s="70"/>
      <c r="AC6" s="131">
        <f>SUM(AA6:AB6)</f>
        <v>50000</v>
      </c>
      <c r="AD6" s="53">
        <f>X6-AA6</f>
        <v>8497.1152546770536</v>
      </c>
      <c r="AE6" s="54">
        <f>Y6-AA6</f>
        <v>25000</v>
      </c>
      <c r="AF6" s="51">
        <f>IF(X6&gt;0,AA6/X6," ")</f>
        <v>0.85474300369029432</v>
      </c>
      <c r="AG6" s="49">
        <f t="shared" ref="AG6:AG14" si="0">IF(Y6&gt;0,AA6/Y6," ")</f>
        <v>0.66666666666666663</v>
      </c>
      <c r="AH6" s="1"/>
    </row>
    <row r="7" spans="1:35" s="83" customFormat="1" ht="15.75" customHeight="1" x14ac:dyDescent="0.25">
      <c r="A7" s="15">
        <v>2</v>
      </c>
      <c r="B7" s="105" t="s">
        <v>154</v>
      </c>
      <c r="C7" s="121" t="s">
        <v>105</v>
      </c>
      <c r="D7" s="84" t="s">
        <v>114</v>
      </c>
      <c r="E7" s="98">
        <v>20</v>
      </c>
      <c r="F7" s="85">
        <f t="shared" ref="F7" si="1">E7/$F$4</f>
        <v>0.5</v>
      </c>
      <c r="G7" s="99" t="s">
        <v>119</v>
      </c>
      <c r="H7" s="100">
        <v>0</v>
      </c>
      <c r="I7" s="106">
        <f t="shared" ref="I7" si="2">(E7-H7)*$I$4</f>
        <v>1040</v>
      </c>
      <c r="J7" s="106">
        <f>IF(D7="vast",F7*$J$4,0)</f>
        <v>100</v>
      </c>
      <c r="K7" s="107">
        <f t="shared" ref="K7" si="3">IF(D7="Vast",F7*$K$4,0)</f>
        <v>20</v>
      </c>
      <c r="L7" s="107">
        <f t="shared" ref="L7" si="4">I7-J7-K7</f>
        <v>920</v>
      </c>
      <c r="M7" s="107">
        <f>IF(D7="Vast",L7*-$M$4,0)</f>
        <v>-27.599999999999998</v>
      </c>
      <c r="N7" s="107">
        <f t="shared" ref="N7" si="5">SUM(L7:M7)</f>
        <v>892.4</v>
      </c>
      <c r="O7" s="86">
        <v>0.95</v>
      </c>
      <c r="P7" s="107">
        <f>N7*O7</f>
        <v>847.78</v>
      </c>
      <c r="Q7" s="100">
        <v>2</v>
      </c>
      <c r="R7" s="108">
        <f t="shared" ref="R7" si="6">P7*Q7</f>
        <v>1695.56</v>
      </c>
      <c r="S7" s="87">
        <v>34</v>
      </c>
      <c r="T7" s="92">
        <f t="shared" ref="T7" si="7">R7*S7</f>
        <v>57649.04</v>
      </c>
      <c r="U7" s="88">
        <v>0</v>
      </c>
      <c r="V7" s="89">
        <f t="shared" ref="V7" si="8">U7*Q7*S7</f>
        <v>0</v>
      </c>
      <c r="W7" s="90">
        <f t="shared" ref="W7" si="9">T7+V7</f>
        <v>57649.04</v>
      </c>
      <c r="X7" s="91">
        <f>(VLOOKUP($X$4,data!$A$32:$G$43,7,FALSE))*W7</f>
        <v>42428.123232684833</v>
      </c>
      <c r="Y7" s="109">
        <v>56000</v>
      </c>
      <c r="Z7" s="92">
        <f>Y7-X7</f>
        <v>13571.876767315167</v>
      </c>
      <c r="AA7" s="93">
        <v>38000</v>
      </c>
      <c r="AB7" s="93"/>
      <c r="AC7" s="131">
        <f t="shared" ref="AC7:AC26" si="10">SUM(AA7:AB7)</f>
        <v>38000</v>
      </c>
      <c r="AD7" s="94">
        <f t="shared" ref="AD7" si="11">X7-AA7</f>
        <v>4428.1232326848331</v>
      </c>
      <c r="AE7" s="95">
        <f t="shared" ref="AE7" si="12">Y7-AA7</f>
        <v>18000</v>
      </c>
      <c r="AF7" s="96">
        <f t="shared" ref="AF7" si="13">IF(X7&gt;0,AA7/X7," ")</f>
        <v>0.89563235667059637</v>
      </c>
      <c r="AG7" s="97">
        <f t="shared" si="0"/>
        <v>0.6785714285714286</v>
      </c>
      <c r="AH7" s="15"/>
    </row>
    <row r="8" spans="1:35" s="83" customFormat="1" ht="15.75" customHeight="1" x14ac:dyDescent="0.25">
      <c r="A8" s="15">
        <v>2</v>
      </c>
      <c r="B8" s="105" t="s">
        <v>154</v>
      </c>
      <c r="C8" s="121" t="s">
        <v>106</v>
      </c>
      <c r="D8" s="84" t="s">
        <v>114</v>
      </c>
      <c r="E8" s="98">
        <v>8</v>
      </c>
      <c r="F8" s="85">
        <f>E8/$F$4</f>
        <v>0.2</v>
      </c>
      <c r="G8" s="99" t="s">
        <v>119</v>
      </c>
      <c r="H8" s="100"/>
      <c r="I8" s="106">
        <f t="shared" ref="I8" si="14">(E8-H8)*$I$4</f>
        <v>416</v>
      </c>
      <c r="J8" s="106">
        <f>IF(D8="vast",F8*$J$4,0)</f>
        <v>40</v>
      </c>
      <c r="K8" s="107">
        <f t="shared" ref="K8" si="15">IF(D8="Vast",F8*$K$4,0)</f>
        <v>8</v>
      </c>
      <c r="L8" s="107">
        <f t="shared" ref="L8" si="16">I8-J8-K8</f>
        <v>368</v>
      </c>
      <c r="M8" s="107">
        <f>IF(D8="Vast",L8*-$M$4,0)</f>
        <v>-11.04</v>
      </c>
      <c r="N8" s="107">
        <f t="shared" ref="N8" si="17">SUM(L8:M8)</f>
        <v>356.96</v>
      </c>
      <c r="O8" s="86">
        <v>0.95</v>
      </c>
      <c r="P8" s="107">
        <f>N8*O8</f>
        <v>339.11199999999997</v>
      </c>
      <c r="Q8" s="100">
        <f>2/1.5</f>
        <v>1.3333333333333333</v>
      </c>
      <c r="R8" s="108">
        <f t="shared" ref="R8" si="18">P8*Q8</f>
        <v>452.14933333333329</v>
      </c>
      <c r="S8" s="87">
        <f>34*1.5</f>
        <v>51</v>
      </c>
      <c r="T8" s="92">
        <f t="shared" ref="T8" si="19">R8*S8</f>
        <v>23059.615999999998</v>
      </c>
      <c r="U8" s="88">
        <v>0</v>
      </c>
      <c r="V8" s="89">
        <f t="shared" ref="V8" si="20">U8*Q8*S8</f>
        <v>0</v>
      </c>
      <c r="W8" s="90">
        <f t="shared" ref="W8" si="21">T8+V8</f>
        <v>23059.615999999998</v>
      </c>
      <c r="X8" s="91">
        <f>(VLOOKUP($X$4,data!$A$32:$G$43,7,FALSE))*W8</f>
        <v>16971.249293073932</v>
      </c>
      <c r="Y8" s="109">
        <v>18000</v>
      </c>
      <c r="Z8" s="92">
        <f>Y8-X8</f>
        <v>1028.7507069260682</v>
      </c>
      <c r="AA8" s="93">
        <f>38000/20*8</f>
        <v>15200</v>
      </c>
      <c r="AB8" s="93"/>
      <c r="AC8" s="131">
        <f t="shared" si="10"/>
        <v>15200</v>
      </c>
      <c r="AD8" s="94">
        <f t="shared" ref="AD8" si="22">X8-AA8</f>
        <v>1771.2492930739318</v>
      </c>
      <c r="AE8" s="95">
        <f t="shared" ref="AE8" si="23">Y8-AA8</f>
        <v>2800</v>
      </c>
      <c r="AF8" s="96">
        <f t="shared" ref="AF8" si="24">IF(X8&gt;0,AA8/X8," ")</f>
        <v>0.89563235667059649</v>
      </c>
      <c r="AG8" s="122">
        <f t="shared" si="0"/>
        <v>0.84444444444444444</v>
      </c>
      <c r="AH8" s="15"/>
    </row>
    <row r="9" spans="1:35" ht="15.75" customHeight="1" x14ac:dyDescent="0.25">
      <c r="A9" s="1">
        <v>2</v>
      </c>
      <c r="B9" s="19" t="s">
        <v>155</v>
      </c>
      <c r="C9" s="18"/>
      <c r="D9" s="57" t="s">
        <v>114</v>
      </c>
      <c r="E9" s="58">
        <f>SUM(E7:E8)</f>
        <v>28</v>
      </c>
      <c r="F9" s="56">
        <f t="shared" ref="F9:F36" si="25">E9/$F$4</f>
        <v>0.7</v>
      </c>
      <c r="G9" s="104" t="s">
        <v>119</v>
      </c>
      <c r="H9" s="59">
        <v>0</v>
      </c>
      <c r="I9" s="55">
        <f t="shared" ref="I9:I36" si="26">(E9-H9)*$I$4</f>
        <v>1456</v>
      </c>
      <c r="J9" s="55">
        <f>IF(D9="vast",F9*$J$4,0)</f>
        <v>140</v>
      </c>
      <c r="K9" s="20">
        <f t="shared" ref="K9:K36" si="27">IF(D9="Vast",F9*$K$4,0)</f>
        <v>28</v>
      </c>
      <c r="L9" s="20">
        <f>I9-J9-K9</f>
        <v>1288</v>
      </c>
      <c r="M9" s="20">
        <f>IF(D9="Vast",L9*-$M$4,0)</f>
        <v>-38.64</v>
      </c>
      <c r="N9" s="20">
        <f t="shared" ref="N9:N36" si="28">SUM(L9:M9)</f>
        <v>1249.3599999999999</v>
      </c>
      <c r="O9" s="63"/>
      <c r="P9" s="20"/>
      <c r="Q9" s="59"/>
      <c r="R9" s="21">
        <f t="shared" ref="R9:R36" si="29">P9*Q9</f>
        <v>0</v>
      </c>
      <c r="S9" s="65"/>
      <c r="T9" s="52">
        <f t="shared" ref="T9:T36" si="30">R9*S9</f>
        <v>0</v>
      </c>
      <c r="U9" s="67"/>
      <c r="V9" s="35">
        <f t="shared" ref="V9:V36" si="31">U9*Q9*S9</f>
        <v>0</v>
      </c>
      <c r="W9" s="80">
        <f>SUM(W7:W8)</f>
        <v>80708.656000000003</v>
      </c>
      <c r="X9" s="75">
        <f>(VLOOKUP($X$4,data!$A$32:$G$43,7,FALSE))*W9</f>
        <v>59399.372525758765</v>
      </c>
      <c r="Y9" s="118">
        <f>SUM(Y7:Y8)</f>
        <v>74000</v>
      </c>
      <c r="Z9" s="75">
        <f>SUM(Z7:Z8)</f>
        <v>14600.627474241235</v>
      </c>
      <c r="AA9" s="69">
        <f>SUM(AA7:AA8)</f>
        <v>53200</v>
      </c>
      <c r="AB9" s="130"/>
      <c r="AC9" s="131">
        <f t="shared" si="10"/>
        <v>53200</v>
      </c>
      <c r="AD9" s="53">
        <f t="shared" ref="AD9:AD36" si="32">X9-AA9</f>
        <v>6199.3725257587648</v>
      </c>
      <c r="AE9" s="54">
        <f t="shared" ref="AE9:AE36" si="33">Y9-AA9</f>
        <v>20800</v>
      </c>
      <c r="AF9" s="51">
        <f t="shared" ref="AF9:AF36" si="34">IF(X9&gt;0,AA9/X9," ")</f>
        <v>0.89563235667059637</v>
      </c>
      <c r="AG9" s="49">
        <f t="shared" si="0"/>
        <v>0.7189189189189189</v>
      </c>
      <c r="AH9" s="1"/>
    </row>
    <row r="10" spans="1:35" ht="15.75" customHeight="1" x14ac:dyDescent="0.25">
      <c r="A10" s="1">
        <v>3</v>
      </c>
      <c r="B10" s="19" t="s">
        <v>156</v>
      </c>
      <c r="C10" s="18" t="s">
        <v>105</v>
      </c>
      <c r="D10" s="57" t="s">
        <v>116</v>
      </c>
      <c r="E10" s="58">
        <v>10</v>
      </c>
      <c r="F10" s="56">
        <f t="shared" si="25"/>
        <v>0.25</v>
      </c>
      <c r="G10" s="104" t="s">
        <v>119</v>
      </c>
      <c r="H10" s="59">
        <v>0</v>
      </c>
      <c r="I10" s="55">
        <f t="shared" si="26"/>
        <v>520</v>
      </c>
      <c r="J10" s="55">
        <f t="shared" ref="J10:J36" si="35">IF(D10="vast",F10*$J$4,0)</f>
        <v>0</v>
      </c>
      <c r="K10" s="20">
        <f t="shared" si="27"/>
        <v>0</v>
      </c>
      <c r="L10" s="20">
        <f t="shared" ref="L10:L36" si="36">I10-J10-K10</f>
        <v>520</v>
      </c>
      <c r="M10" s="20">
        <f t="shared" ref="M10:M36" si="37">IF(D10="Vast",L10*-$M$4,0)</f>
        <v>0</v>
      </c>
      <c r="N10" s="20">
        <f t="shared" si="28"/>
        <v>520</v>
      </c>
      <c r="O10" s="63">
        <v>0.9</v>
      </c>
      <c r="P10" s="20">
        <f t="shared" ref="P10:P15" si="38">N10*O10</f>
        <v>468</v>
      </c>
      <c r="Q10" s="59">
        <v>2</v>
      </c>
      <c r="R10" s="21">
        <f t="shared" si="29"/>
        <v>936</v>
      </c>
      <c r="S10" s="65">
        <v>33.78</v>
      </c>
      <c r="T10" s="52">
        <f t="shared" si="30"/>
        <v>31618.080000000002</v>
      </c>
      <c r="U10" s="67">
        <v>0</v>
      </c>
      <c r="V10" s="35">
        <f t="shared" si="31"/>
        <v>0</v>
      </c>
      <c r="W10" s="80">
        <f t="shared" ref="W10:W36" si="39">T10+V10</f>
        <v>31618.080000000002</v>
      </c>
      <c r="X10" s="75">
        <f>(VLOOKUP($X$4,data!$A$32:$G$43,7,FALSE))*W10</f>
        <v>23270.045687159538</v>
      </c>
      <c r="Y10" s="69">
        <v>30000</v>
      </c>
      <c r="Z10" s="52">
        <f t="shared" ref="Z10:Z15" si="40">Y10-X10</f>
        <v>6729.9543128404621</v>
      </c>
      <c r="AA10" s="70">
        <v>19000</v>
      </c>
      <c r="AB10" s="70"/>
      <c r="AC10" s="131">
        <f t="shared" si="10"/>
        <v>19000</v>
      </c>
      <c r="AD10" s="53">
        <f t="shared" si="32"/>
        <v>4270.0456871595379</v>
      </c>
      <c r="AE10" s="54">
        <f t="shared" si="33"/>
        <v>11000</v>
      </c>
      <c r="AF10" s="51">
        <f t="shared" si="34"/>
        <v>0.81650033074426842</v>
      </c>
      <c r="AG10" s="49">
        <f t="shared" si="0"/>
        <v>0.6333333333333333</v>
      </c>
      <c r="AH10" s="1"/>
    </row>
    <row r="11" spans="1:35" ht="15.75" customHeight="1" x14ac:dyDescent="0.25">
      <c r="A11" s="1">
        <v>4</v>
      </c>
      <c r="B11" s="19" t="s">
        <v>157</v>
      </c>
      <c r="C11" s="120" t="s">
        <v>107</v>
      </c>
      <c r="D11" s="57" t="s">
        <v>114</v>
      </c>
      <c r="E11" s="58">
        <v>40</v>
      </c>
      <c r="F11" s="56">
        <f t="shared" si="25"/>
        <v>1</v>
      </c>
      <c r="G11" s="104" t="s">
        <v>119</v>
      </c>
      <c r="H11" s="59">
        <v>0</v>
      </c>
      <c r="I11" s="55">
        <f t="shared" ref="I11:I15" si="41">(E11-H11)*$I$4</f>
        <v>2080</v>
      </c>
      <c r="J11" s="55">
        <f t="shared" ref="J11:J15" si="42">IF(D11="vast",F11*$J$4,0)</f>
        <v>200</v>
      </c>
      <c r="K11" s="20">
        <f t="shared" ref="K11:K15" si="43">IF(D11="Vast",F11*$K$4,0)</f>
        <v>40</v>
      </c>
      <c r="L11" s="20">
        <f t="shared" ref="L11:L14" si="44">I11-J11-K11</f>
        <v>1840</v>
      </c>
      <c r="M11" s="20">
        <f t="shared" ref="M11:M14" si="45">IF(D11="Vast",L11*-$M$4,0)</f>
        <v>-55.199999999999996</v>
      </c>
      <c r="N11" s="20">
        <f t="shared" ref="N11:N14" si="46">SUM(L11:M11)</f>
        <v>1784.8</v>
      </c>
      <c r="O11" s="63">
        <v>0.9</v>
      </c>
      <c r="P11" s="20">
        <f t="shared" si="38"/>
        <v>1606.32</v>
      </c>
      <c r="Q11" s="59">
        <v>2</v>
      </c>
      <c r="R11" s="21">
        <f t="shared" ref="R11:R15" si="47">P11*Q11</f>
        <v>3212.64</v>
      </c>
      <c r="S11" s="65">
        <v>34</v>
      </c>
      <c r="T11" s="52">
        <f t="shared" ref="T11:T15" si="48">R11*S11</f>
        <v>109229.75999999999</v>
      </c>
      <c r="U11" s="67">
        <v>0</v>
      </c>
      <c r="V11" s="35">
        <f t="shared" ref="V11:V14" si="49">U11*Q11*S11</f>
        <v>0</v>
      </c>
      <c r="W11" s="80">
        <f t="shared" ref="W11:W15" si="50">T11+V11</f>
        <v>109229.75999999999</v>
      </c>
      <c r="X11" s="75">
        <f>(VLOOKUP($X$4,data!$A$32:$G$43,7,FALSE))*W11</f>
        <v>80390.128230350194</v>
      </c>
      <c r="Y11" s="69">
        <v>109000</v>
      </c>
      <c r="Z11" s="52">
        <f t="shared" si="40"/>
        <v>28609.871769649806</v>
      </c>
      <c r="AA11" s="119">
        <v>80000</v>
      </c>
      <c r="AB11" s="119"/>
      <c r="AC11" s="131">
        <f t="shared" si="10"/>
        <v>80000</v>
      </c>
      <c r="AD11" s="53">
        <f t="shared" ref="AD11:AD14" si="51">X11-AA11</f>
        <v>390.12823035019392</v>
      </c>
      <c r="AE11" s="54">
        <f t="shared" ref="AE11:AE14" si="52">Y11-AA11</f>
        <v>29000</v>
      </c>
      <c r="AF11" s="51">
        <f t="shared" ref="AF11:AF14" si="53">IF(X11&gt;0,AA11/X11," ")</f>
        <v>0.99514706296732958</v>
      </c>
      <c r="AG11" s="49">
        <f t="shared" si="0"/>
        <v>0.73394495412844041</v>
      </c>
      <c r="AH11" s="1" t="s">
        <v>158</v>
      </c>
    </row>
    <row r="12" spans="1:35" ht="15.75" customHeight="1" x14ac:dyDescent="0.25">
      <c r="A12" s="1">
        <v>5</v>
      </c>
      <c r="B12" s="19" t="s">
        <v>159</v>
      </c>
      <c r="C12" s="120" t="s">
        <v>105</v>
      </c>
      <c r="D12" s="57" t="s">
        <v>114</v>
      </c>
      <c r="E12" s="58">
        <v>40</v>
      </c>
      <c r="F12" s="56">
        <f t="shared" si="25"/>
        <v>1</v>
      </c>
      <c r="G12" s="104" t="s">
        <v>119</v>
      </c>
      <c r="H12" s="59">
        <v>0</v>
      </c>
      <c r="I12" s="55">
        <f t="shared" si="41"/>
        <v>2080</v>
      </c>
      <c r="J12" s="55">
        <f t="shared" si="42"/>
        <v>200</v>
      </c>
      <c r="K12" s="20">
        <f t="shared" si="43"/>
        <v>40</v>
      </c>
      <c r="L12" s="20">
        <f t="shared" si="44"/>
        <v>1840</v>
      </c>
      <c r="M12" s="20">
        <f t="shared" si="45"/>
        <v>-55.199999999999996</v>
      </c>
      <c r="N12" s="20">
        <f t="shared" si="46"/>
        <v>1784.8</v>
      </c>
      <c r="O12" s="63">
        <v>0.9</v>
      </c>
      <c r="P12" s="20">
        <f t="shared" si="38"/>
        <v>1606.32</v>
      </c>
      <c r="Q12" s="59">
        <v>2</v>
      </c>
      <c r="R12" s="21">
        <f t="shared" si="47"/>
        <v>3212.64</v>
      </c>
      <c r="S12" s="65">
        <v>33.78</v>
      </c>
      <c r="T12" s="52">
        <f t="shared" si="48"/>
        <v>108522.9792</v>
      </c>
      <c r="U12" s="67">
        <v>0</v>
      </c>
      <c r="V12" s="35">
        <f t="shared" si="49"/>
        <v>0</v>
      </c>
      <c r="W12" s="80">
        <f t="shared" si="50"/>
        <v>108522.9792</v>
      </c>
      <c r="X12" s="75">
        <f>(VLOOKUP($X$4,data!$A$32:$G$43,7,FALSE))*W12</f>
        <v>79869.956812389122</v>
      </c>
      <c r="Y12" s="69">
        <v>107000</v>
      </c>
      <c r="Z12" s="52">
        <f t="shared" si="40"/>
        <v>27130.043187610878</v>
      </c>
      <c r="AA12" s="119">
        <v>72000</v>
      </c>
      <c r="AB12" s="119"/>
      <c r="AC12" s="131">
        <f t="shared" si="10"/>
        <v>72000</v>
      </c>
      <c r="AD12" s="53">
        <f t="shared" si="51"/>
        <v>7869.9568123891222</v>
      </c>
      <c r="AE12" s="54">
        <f t="shared" si="52"/>
        <v>35000</v>
      </c>
      <c r="AF12" s="51">
        <f t="shared" si="53"/>
        <v>0.90146536787449016</v>
      </c>
      <c r="AG12" s="49">
        <f t="shared" si="0"/>
        <v>0.67289719626168221</v>
      </c>
      <c r="AH12" s="1"/>
    </row>
    <row r="13" spans="1:35" ht="15.75" customHeight="1" x14ac:dyDescent="0.25">
      <c r="A13" s="1">
        <v>6</v>
      </c>
      <c r="B13" s="19" t="s">
        <v>160</v>
      </c>
      <c r="C13" s="18" t="s">
        <v>105</v>
      </c>
      <c r="D13" s="57" t="s">
        <v>114</v>
      </c>
      <c r="E13" s="58">
        <v>40</v>
      </c>
      <c r="F13" s="56">
        <f t="shared" si="25"/>
        <v>1</v>
      </c>
      <c r="G13" s="104" t="s">
        <v>119</v>
      </c>
      <c r="H13" s="59">
        <v>0</v>
      </c>
      <c r="I13" s="55">
        <f t="shared" si="41"/>
        <v>2080</v>
      </c>
      <c r="J13" s="55">
        <f t="shared" si="42"/>
        <v>200</v>
      </c>
      <c r="K13" s="20">
        <f t="shared" si="43"/>
        <v>40</v>
      </c>
      <c r="L13" s="20">
        <f t="shared" si="44"/>
        <v>1840</v>
      </c>
      <c r="M13" s="20">
        <f t="shared" si="45"/>
        <v>-55.199999999999996</v>
      </c>
      <c r="N13" s="20">
        <f t="shared" si="46"/>
        <v>1784.8</v>
      </c>
      <c r="O13" s="63">
        <v>0.9</v>
      </c>
      <c r="P13" s="20">
        <f t="shared" si="38"/>
        <v>1606.32</v>
      </c>
      <c r="Q13" s="267">
        <v>2</v>
      </c>
      <c r="R13" s="21">
        <f t="shared" si="47"/>
        <v>3212.64</v>
      </c>
      <c r="S13" s="65">
        <v>33.78</v>
      </c>
      <c r="T13" s="52">
        <f t="shared" si="48"/>
        <v>108522.9792</v>
      </c>
      <c r="U13" s="67">
        <v>0</v>
      </c>
      <c r="V13" s="35">
        <f t="shared" si="49"/>
        <v>0</v>
      </c>
      <c r="W13" s="268">
        <f t="shared" si="50"/>
        <v>108522.9792</v>
      </c>
      <c r="X13" s="75">
        <f>(VLOOKUP($X$4,data!$A$32:$G$43,7,FALSE))*W13</f>
        <v>79869.956812389122</v>
      </c>
      <c r="Y13" s="69">
        <f>X13</f>
        <v>79869.956812389122</v>
      </c>
      <c r="Z13" s="52">
        <f t="shared" si="40"/>
        <v>0</v>
      </c>
      <c r="AA13" s="70">
        <v>75000</v>
      </c>
      <c r="AB13" s="70"/>
      <c r="AC13" s="131">
        <f t="shared" si="10"/>
        <v>75000</v>
      </c>
      <c r="AD13" s="53">
        <f t="shared" si="51"/>
        <v>4869.9568123891222</v>
      </c>
      <c r="AE13" s="54">
        <f t="shared" si="52"/>
        <v>4869.9568123891222</v>
      </c>
      <c r="AF13" s="51">
        <f t="shared" si="53"/>
        <v>0.93902642486926058</v>
      </c>
      <c r="AG13" s="49">
        <f t="shared" si="0"/>
        <v>0.93902642486926058</v>
      </c>
      <c r="AH13" s="1"/>
    </row>
    <row r="14" spans="1:35" ht="15.75" customHeight="1" x14ac:dyDescent="0.25">
      <c r="A14" s="1">
        <v>7</v>
      </c>
      <c r="B14" s="19" t="s">
        <v>161</v>
      </c>
      <c r="C14" s="18" t="s">
        <v>105</v>
      </c>
      <c r="D14" s="57" t="s">
        <v>114</v>
      </c>
      <c r="E14" s="58">
        <v>40</v>
      </c>
      <c r="F14" s="56">
        <f t="shared" si="25"/>
        <v>1</v>
      </c>
      <c r="G14" s="104" t="s">
        <v>119</v>
      </c>
      <c r="H14" s="59">
        <v>0</v>
      </c>
      <c r="I14" s="55">
        <f t="shared" si="41"/>
        <v>2080</v>
      </c>
      <c r="J14" s="55">
        <f t="shared" si="42"/>
        <v>200</v>
      </c>
      <c r="K14" s="20">
        <f t="shared" si="43"/>
        <v>40</v>
      </c>
      <c r="L14" s="20">
        <f t="shared" si="44"/>
        <v>1840</v>
      </c>
      <c r="M14" s="20">
        <f t="shared" si="45"/>
        <v>-55.199999999999996</v>
      </c>
      <c r="N14" s="20">
        <f t="shared" si="46"/>
        <v>1784.8</v>
      </c>
      <c r="O14" s="63">
        <v>0.9</v>
      </c>
      <c r="P14" s="20">
        <f t="shared" si="38"/>
        <v>1606.32</v>
      </c>
      <c r="Q14" s="269">
        <v>2.12</v>
      </c>
      <c r="R14" s="21">
        <f t="shared" si="47"/>
        <v>3405.3984</v>
      </c>
      <c r="S14" s="65">
        <v>33.78</v>
      </c>
      <c r="T14" s="52">
        <f t="shared" si="48"/>
        <v>115034.35795200001</v>
      </c>
      <c r="U14" s="67">
        <v>0</v>
      </c>
      <c r="V14" s="35">
        <f t="shared" si="49"/>
        <v>0</v>
      </c>
      <c r="W14" s="268">
        <f t="shared" si="50"/>
        <v>115034.35795200001</v>
      </c>
      <c r="X14" s="75">
        <f>(VLOOKUP($X$4,data!$A$32:$G$43,7,FALSE))*W14</f>
        <v>84662.15422113247</v>
      </c>
      <c r="Y14" s="69">
        <f>X14</f>
        <v>84662.15422113247</v>
      </c>
      <c r="Z14" s="52">
        <f t="shared" si="40"/>
        <v>0</v>
      </c>
      <c r="AA14" s="70">
        <v>75000</v>
      </c>
      <c r="AB14" s="70"/>
      <c r="AC14" s="131">
        <f t="shared" si="10"/>
        <v>75000</v>
      </c>
      <c r="AD14" s="53">
        <f t="shared" si="51"/>
        <v>9662.1542211324704</v>
      </c>
      <c r="AE14" s="54">
        <f t="shared" si="52"/>
        <v>9662.1542211324704</v>
      </c>
      <c r="AF14" s="51">
        <f t="shared" si="53"/>
        <v>0.88587398572571752</v>
      </c>
      <c r="AG14" s="49">
        <f t="shared" si="0"/>
        <v>0.88587398572571752</v>
      </c>
      <c r="AH14" s="1" t="s">
        <v>162</v>
      </c>
    </row>
    <row r="15" spans="1:35" ht="15.75" customHeight="1" x14ac:dyDescent="0.25">
      <c r="A15" s="1">
        <v>8</v>
      </c>
      <c r="B15" s="19" t="s">
        <v>163</v>
      </c>
      <c r="C15" s="18" t="s">
        <v>105</v>
      </c>
      <c r="D15" s="57" t="s">
        <v>114</v>
      </c>
      <c r="E15" s="58">
        <v>40</v>
      </c>
      <c r="F15" s="56">
        <f t="shared" si="25"/>
        <v>1</v>
      </c>
      <c r="G15" s="104" t="s">
        <v>119</v>
      </c>
      <c r="H15" s="59"/>
      <c r="I15" s="55">
        <f t="shared" si="41"/>
        <v>2080</v>
      </c>
      <c r="J15" s="55">
        <f t="shared" si="42"/>
        <v>200</v>
      </c>
      <c r="K15" s="20">
        <f t="shared" si="43"/>
        <v>40</v>
      </c>
      <c r="L15" s="20">
        <f t="shared" ref="L15" si="54">I15-J15-K15</f>
        <v>1840</v>
      </c>
      <c r="M15" s="20">
        <f t="shared" ref="M15" si="55">IF(D15="Vast",L15*-$M$4,0)</f>
        <v>-55.199999999999996</v>
      </c>
      <c r="N15" s="20">
        <f t="shared" ref="N15" si="56">SUM(L15:M15)</f>
        <v>1784.8</v>
      </c>
      <c r="O15" s="63">
        <v>0.9</v>
      </c>
      <c r="P15" s="20">
        <f t="shared" si="38"/>
        <v>1606.32</v>
      </c>
      <c r="Q15" s="270">
        <v>2.2749999999999999</v>
      </c>
      <c r="R15" s="21">
        <f t="shared" si="47"/>
        <v>3654.3779999999997</v>
      </c>
      <c r="S15" s="65">
        <f>S14</f>
        <v>33.78</v>
      </c>
      <c r="T15" s="52">
        <f t="shared" si="48"/>
        <v>123444.88884</v>
      </c>
      <c r="U15" s="67">
        <v>0</v>
      </c>
      <c r="V15" s="35"/>
      <c r="W15" s="268">
        <f t="shared" si="50"/>
        <v>123444.88884</v>
      </c>
      <c r="X15" s="75">
        <f>(VLOOKUP($X$4,data!$A$32:$G$43,7,FALSE))*W15</f>
        <v>90852.075874092625</v>
      </c>
      <c r="Y15" s="69">
        <f>X15</f>
        <v>90852.075874092625</v>
      </c>
      <c r="Z15" s="52">
        <f t="shared" si="40"/>
        <v>0</v>
      </c>
      <c r="AA15" s="70"/>
      <c r="AB15" s="70"/>
      <c r="AC15" s="131">
        <f t="shared" si="10"/>
        <v>0</v>
      </c>
      <c r="AD15" s="53"/>
      <c r="AE15" s="54"/>
      <c r="AF15" s="51"/>
      <c r="AG15" s="49"/>
      <c r="AH15" s="1" t="s">
        <v>164</v>
      </c>
    </row>
    <row r="16" spans="1:35" ht="15.75" customHeight="1" x14ac:dyDescent="0.25">
      <c r="A16" s="1"/>
      <c r="B16" s="19"/>
      <c r="C16" s="18"/>
      <c r="D16" s="57"/>
      <c r="E16" s="58"/>
      <c r="F16" s="56"/>
      <c r="G16" s="104"/>
      <c r="H16" s="59"/>
      <c r="I16" s="55"/>
      <c r="J16" s="55"/>
      <c r="K16" s="20"/>
      <c r="L16" s="20"/>
      <c r="M16" s="20"/>
      <c r="N16" s="20"/>
      <c r="O16" s="63"/>
      <c r="P16" s="20"/>
      <c r="Q16" s="59"/>
      <c r="R16" s="21"/>
      <c r="S16" s="65"/>
      <c r="T16" s="52"/>
      <c r="U16" s="67"/>
      <c r="V16" s="35"/>
      <c r="W16" s="80"/>
      <c r="X16" s="75"/>
      <c r="Y16" s="69"/>
      <c r="Z16" s="52"/>
      <c r="AA16" s="70"/>
      <c r="AB16" s="70"/>
      <c r="AC16" s="131">
        <f t="shared" si="10"/>
        <v>0</v>
      </c>
      <c r="AD16" s="53"/>
      <c r="AE16" s="54"/>
      <c r="AF16" s="51"/>
      <c r="AG16" s="49"/>
      <c r="AH16" s="1"/>
    </row>
    <row r="17" spans="1:34" ht="15.75" customHeight="1" x14ac:dyDescent="0.25">
      <c r="A17" s="1">
        <v>9</v>
      </c>
      <c r="B17" s="19" t="s">
        <v>165</v>
      </c>
      <c r="C17" s="18" t="s">
        <v>107</v>
      </c>
      <c r="D17" s="57" t="s">
        <v>115</v>
      </c>
      <c r="E17" s="58">
        <v>24</v>
      </c>
      <c r="F17" s="56">
        <f t="shared" si="25"/>
        <v>0.6</v>
      </c>
      <c r="G17" s="104" t="s">
        <v>119</v>
      </c>
      <c r="H17" s="110">
        <v>0</v>
      </c>
      <c r="I17" s="55">
        <f t="shared" si="26"/>
        <v>1248</v>
      </c>
      <c r="J17" s="55">
        <f t="shared" si="35"/>
        <v>0</v>
      </c>
      <c r="K17" s="20">
        <f t="shared" si="27"/>
        <v>0</v>
      </c>
      <c r="L17" s="20">
        <f t="shared" si="36"/>
        <v>1248</v>
      </c>
      <c r="M17" s="20">
        <f t="shared" si="37"/>
        <v>0</v>
      </c>
      <c r="N17" s="20">
        <f t="shared" si="28"/>
        <v>1248</v>
      </c>
      <c r="O17" s="63">
        <v>0.95</v>
      </c>
      <c r="P17" s="20">
        <f>N17*O17</f>
        <v>1185.5999999999999</v>
      </c>
      <c r="Q17" s="59">
        <f>Q10</f>
        <v>2</v>
      </c>
      <c r="R17" s="21">
        <f t="shared" si="29"/>
        <v>2371.1999999999998</v>
      </c>
      <c r="S17" s="65">
        <v>33</v>
      </c>
      <c r="T17" s="52">
        <f t="shared" si="30"/>
        <v>78249.599999999991</v>
      </c>
      <c r="U17" s="67">
        <v>0</v>
      </c>
      <c r="V17" s="35">
        <f t="shared" si="31"/>
        <v>0</v>
      </c>
      <c r="W17" s="80">
        <f t="shared" si="39"/>
        <v>78249.599999999991</v>
      </c>
      <c r="X17" s="75">
        <f>(VLOOKUP($X$4,data!$A$32:$G$43,7,FALSE))*W17</f>
        <v>57589.574287937743</v>
      </c>
      <c r="Y17" s="69">
        <f>X17/4*3</f>
        <v>43192.180715953305</v>
      </c>
      <c r="Z17" s="52">
        <f t="shared" ref="Z17:Z36" si="57">Y17-W17</f>
        <v>-35057.419284046686</v>
      </c>
      <c r="AA17" s="70">
        <f>50000-10000</f>
        <v>40000</v>
      </c>
      <c r="AB17" s="70"/>
      <c r="AC17" s="131">
        <f t="shared" si="10"/>
        <v>40000</v>
      </c>
      <c r="AD17" s="53">
        <f t="shared" si="32"/>
        <v>17589.574287937743</v>
      </c>
      <c r="AE17" s="54">
        <f t="shared" ref="AE17" si="58">Y17-AA17</f>
        <v>3192.1807159533055</v>
      </c>
      <c r="AF17" s="51">
        <f t="shared" si="34"/>
        <v>0.69457016299525043</v>
      </c>
      <c r="AG17" s="49">
        <f t="shared" ref="AG17:AG36" si="59">IF(Y17&gt;0,AA17/Y17," ")</f>
        <v>0.92609355066033394</v>
      </c>
      <c r="AH17" s="1" t="s">
        <v>166</v>
      </c>
    </row>
    <row r="18" spans="1:34" ht="15.75" customHeight="1" x14ac:dyDescent="0.25">
      <c r="A18" s="1">
        <v>10</v>
      </c>
      <c r="B18" s="19" t="s">
        <v>167</v>
      </c>
      <c r="C18" s="18" t="s">
        <v>105</v>
      </c>
      <c r="D18" s="57" t="s">
        <v>115</v>
      </c>
      <c r="E18" s="58">
        <v>20</v>
      </c>
      <c r="F18" s="56">
        <f t="shared" ref="F18" si="60">E18/$F$4</f>
        <v>0.5</v>
      </c>
      <c r="G18" s="104" t="s">
        <v>123</v>
      </c>
      <c r="H18" s="59">
        <v>2</v>
      </c>
      <c r="I18" s="55">
        <f t="shared" ref="I18" si="61">(E18-H18)*$I$4</f>
        <v>936</v>
      </c>
      <c r="J18" s="55">
        <f>IF(D18="vast",F18*$J$4,0)</f>
        <v>0</v>
      </c>
      <c r="K18" s="20">
        <f t="shared" ref="K18" si="62">IF(D18="Vast",F18*$K$4,0)</f>
        <v>0</v>
      </c>
      <c r="L18" s="20">
        <f t="shared" ref="L18" si="63">I18-J18-K18</f>
        <v>936</v>
      </c>
      <c r="M18" s="20">
        <f t="shared" ref="M18" si="64">IF(D18="Vast",L18*-$M$4,0)</f>
        <v>0</v>
      </c>
      <c r="N18" s="20">
        <f t="shared" ref="N18" si="65">SUM(L18:M18)</f>
        <v>936</v>
      </c>
      <c r="O18" s="63">
        <v>0.95</v>
      </c>
      <c r="P18" s="20">
        <f>N18*O18</f>
        <v>889.19999999999993</v>
      </c>
      <c r="Q18" s="59">
        <f>Q17</f>
        <v>2</v>
      </c>
      <c r="R18" s="21">
        <f t="shared" ref="R18" si="66">P18*Q18</f>
        <v>1778.3999999999999</v>
      </c>
      <c r="S18" s="65">
        <v>34.14</v>
      </c>
      <c r="T18" s="52">
        <f t="shared" ref="T18" si="67">R18*S18</f>
        <v>60714.575999999994</v>
      </c>
      <c r="U18" s="67">
        <v>0</v>
      </c>
      <c r="V18" s="35">
        <f t="shared" ref="V18" si="68">U18*Q18*S18</f>
        <v>0</v>
      </c>
      <c r="W18" s="80">
        <f t="shared" ref="W18" si="69">T18+V18</f>
        <v>60714.575999999994</v>
      </c>
      <c r="X18" s="75">
        <f>(VLOOKUP($X$4,data!$A$32:$G$43,7,FALSE))*W18</f>
        <v>44684.274231595329</v>
      </c>
      <c r="Y18" s="69">
        <f>63000+15233</f>
        <v>78233</v>
      </c>
      <c r="Z18" s="52">
        <f t="shared" ref="Z18" si="70">Y18-W18</f>
        <v>17518.424000000006</v>
      </c>
      <c r="AA18" s="70">
        <v>38000</v>
      </c>
      <c r="AB18" s="70"/>
      <c r="AC18" s="131">
        <f t="shared" si="10"/>
        <v>38000</v>
      </c>
      <c r="AD18" s="53">
        <f t="shared" ref="AD18" si="71">X18-AA18</f>
        <v>6684.2742315953292</v>
      </c>
      <c r="AE18" s="54">
        <f t="shared" ref="AE18" si="72">Y18-AA18</f>
        <v>40233</v>
      </c>
      <c r="AF18" s="51">
        <f t="shared" ref="AF18" si="73">IF(X18&gt;0,AA18/X18," ")</f>
        <v>0.85041103729354039</v>
      </c>
      <c r="AG18" s="49">
        <f>IF(Y18&gt;0,AA18/Y18," ")</f>
        <v>0.48572852888167395</v>
      </c>
      <c r="AH18" s="1"/>
    </row>
    <row r="19" spans="1:34" ht="15.75" customHeight="1" x14ac:dyDescent="0.25">
      <c r="A19" s="1">
        <v>11</v>
      </c>
      <c r="B19" s="19" t="s">
        <v>168</v>
      </c>
      <c r="C19" s="18" t="s">
        <v>109</v>
      </c>
      <c r="D19" s="57" t="s">
        <v>114</v>
      </c>
      <c r="E19" s="58">
        <v>5</v>
      </c>
      <c r="F19" s="56">
        <f t="shared" si="25"/>
        <v>0.125</v>
      </c>
      <c r="G19" s="104"/>
      <c r="H19" s="59"/>
      <c r="I19" s="55">
        <f t="shared" si="26"/>
        <v>260</v>
      </c>
      <c r="J19" s="55">
        <f t="shared" si="35"/>
        <v>25</v>
      </c>
      <c r="K19" s="20">
        <f t="shared" si="27"/>
        <v>5</v>
      </c>
      <c r="L19" s="20">
        <f t="shared" si="36"/>
        <v>230</v>
      </c>
      <c r="M19" s="20">
        <f t="shared" si="37"/>
        <v>-6.8999999999999995</v>
      </c>
      <c r="N19" s="20">
        <f t="shared" si="28"/>
        <v>223.1</v>
      </c>
      <c r="O19" s="63">
        <v>1</v>
      </c>
      <c r="P19" s="20">
        <f t="shared" ref="P19:P24" si="74">N19*O19</f>
        <v>223.1</v>
      </c>
      <c r="Q19" s="59">
        <f t="shared" ref="Q19:Q36" si="75">Q18</f>
        <v>2</v>
      </c>
      <c r="R19" s="21">
        <f t="shared" si="29"/>
        <v>446.2</v>
      </c>
      <c r="S19" s="65">
        <f>S18</f>
        <v>34.14</v>
      </c>
      <c r="T19" s="52">
        <f t="shared" si="30"/>
        <v>15233.268</v>
      </c>
      <c r="U19" s="67">
        <v>0</v>
      </c>
      <c r="V19" s="35">
        <f t="shared" si="31"/>
        <v>0</v>
      </c>
      <c r="W19" s="80">
        <f t="shared" si="39"/>
        <v>15233.268</v>
      </c>
      <c r="X19" s="75">
        <f>(VLOOKUP($X$4,data!$A$32:$G$43,7,FALSE))*W19</f>
        <v>11211.270334085604</v>
      </c>
      <c r="Y19" s="69"/>
      <c r="Z19" s="52">
        <f t="shared" si="57"/>
        <v>-15233.268</v>
      </c>
      <c r="AA19" s="70">
        <v>3000</v>
      </c>
      <c r="AB19" s="70"/>
      <c r="AC19" s="131">
        <f t="shared" si="10"/>
        <v>3000</v>
      </c>
      <c r="AD19" s="53">
        <f t="shared" si="32"/>
        <v>8211.2703340856042</v>
      </c>
      <c r="AE19" s="54">
        <f t="shared" si="33"/>
        <v>-3000</v>
      </c>
      <c r="AF19" s="51">
        <f t="shared" si="34"/>
        <v>0.26758787457645239</v>
      </c>
      <c r="AG19" s="123" t="str">
        <f t="shared" si="59"/>
        <v xml:space="preserve"> </v>
      </c>
      <c r="AH19" s="1" t="s">
        <v>169</v>
      </c>
    </row>
    <row r="20" spans="1:34" ht="15.75" customHeight="1" x14ac:dyDescent="0.25">
      <c r="A20" s="1"/>
      <c r="B20" s="19"/>
      <c r="C20" s="18"/>
      <c r="D20" s="57"/>
      <c r="E20" s="58"/>
      <c r="F20" s="56">
        <f t="shared" si="25"/>
        <v>0</v>
      </c>
      <c r="G20" s="104"/>
      <c r="H20" s="110"/>
      <c r="I20" s="55">
        <f t="shared" si="26"/>
        <v>0</v>
      </c>
      <c r="J20" s="55">
        <f t="shared" si="35"/>
        <v>0</v>
      </c>
      <c r="K20" s="20">
        <f t="shared" si="27"/>
        <v>0</v>
      </c>
      <c r="L20" s="20">
        <f t="shared" si="36"/>
        <v>0</v>
      </c>
      <c r="M20" s="20">
        <f t="shared" si="37"/>
        <v>0</v>
      </c>
      <c r="N20" s="20">
        <f t="shared" si="28"/>
        <v>0</v>
      </c>
      <c r="O20" s="63"/>
      <c r="P20" s="20">
        <f t="shared" si="74"/>
        <v>0</v>
      </c>
      <c r="Q20" s="59"/>
      <c r="R20" s="21">
        <f t="shared" si="29"/>
        <v>0</v>
      </c>
      <c r="S20" s="65"/>
      <c r="T20" s="52">
        <f t="shared" si="30"/>
        <v>0</v>
      </c>
      <c r="U20" s="67"/>
      <c r="V20" s="35">
        <f t="shared" si="31"/>
        <v>0</v>
      </c>
      <c r="W20" s="80">
        <f t="shared" si="39"/>
        <v>0</v>
      </c>
      <c r="X20" s="75">
        <f>(VLOOKUP($X$4,data!$A$32:$G$43,7,FALSE))*W20</f>
        <v>0</v>
      </c>
      <c r="Y20" s="69"/>
      <c r="Z20" s="52">
        <f t="shared" si="57"/>
        <v>0</v>
      </c>
      <c r="AA20" s="70"/>
      <c r="AB20" s="70"/>
      <c r="AC20" s="131">
        <f t="shared" si="10"/>
        <v>0</v>
      </c>
      <c r="AD20" s="53">
        <f t="shared" si="32"/>
        <v>0</v>
      </c>
      <c r="AE20" s="54">
        <f t="shared" si="33"/>
        <v>0</v>
      </c>
      <c r="AF20" s="51" t="str">
        <f t="shared" si="34"/>
        <v xml:space="preserve"> </v>
      </c>
      <c r="AG20" s="49" t="str">
        <f t="shared" si="59"/>
        <v xml:space="preserve"> </v>
      </c>
      <c r="AH20" s="1"/>
    </row>
    <row r="21" spans="1:34" ht="15.75" customHeight="1" x14ac:dyDescent="0.25">
      <c r="A21" s="1">
        <v>12</v>
      </c>
      <c r="B21" s="19" t="s">
        <v>170</v>
      </c>
      <c r="C21" s="18" t="s">
        <v>111</v>
      </c>
      <c r="D21" s="57" t="s">
        <v>114</v>
      </c>
      <c r="E21" s="58">
        <v>24</v>
      </c>
      <c r="F21" s="56">
        <f t="shared" ref="F21:F22" si="76">E21/$F$4</f>
        <v>0.6</v>
      </c>
      <c r="G21" s="104" t="s">
        <v>123</v>
      </c>
      <c r="H21" s="110">
        <v>24</v>
      </c>
      <c r="I21" s="55">
        <f t="shared" ref="I21:I22" si="77">(E21-H21)*$I$4</f>
        <v>0</v>
      </c>
      <c r="J21" s="55">
        <f t="shared" ref="J21:J22" si="78">IF(D21="vast",F21*$J$4,0)</f>
        <v>120</v>
      </c>
      <c r="K21" s="20">
        <f t="shared" ref="K21:K22" si="79">IF(D21="Vast",F21*$K$4,0)</f>
        <v>24</v>
      </c>
      <c r="L21" s="20">
        <f t="shared" ref="L21:L22" si="80">I21-J21-K21</f>
        <v>-144</v>
      </c>
      <c r="M21" s="20">
        <f t="shared" ref="M21:M22" si="81">IF(D21="Vast",L21*-$M$4,0)</f>
        <v>4.32</v>
      </c>
      <c r="N21" s="20">
        <f t="shared" ref="N21:N22" si="82">SUM(L21:M21)</f>
        <v>-139.68</v>
      </c>
      <c r="O21" s="63"/>
      <c r="P21" s="20">
        <f t="shared" si="74"/>
        <v>0</v>
      </c>
      <c r="Q21" s="59"/>
      <c r="R21" s="21">
        <f t="shared" si="29"/>
        <v>0</v>
      </c>
      <c r="S21" s="65"/>
      <c r="T21" s="52">
        <f t="shared" si="30"/>
        <v>0</v>
      </c>
      <c r="U21" s="67"/>
      <c r="V21" s="35">
        <f t="shared" si="31"/>
        <v>0</v>
      </c>
      <c r="W21" s="80">
        <f t="shared" si="39"/>
        <v>0</v>
      </c>
      <c r="X21" s="75">
        <f>(VLOOKUP($X$4,data!$A$32:$G$43,7,FALSE))*W21</f>
        <v>0</v>
      </c>
      <c r="Y21" s="69"/>
      <c r="Z21" s="52">
        <f t="shared" si="57"/>
        <v>0</v>
      </c>
      <c r="AA21" s="70"/>
      <c r="AB21" s="70"/>
      <c r="AC21" s="131">
        <f t="shared" si="10"/>
        <v>0</v>
      </c>
      <c r="AD21" s="53">
        <f t="shared" si="32"/>
        <v>0</v>
      </c>
      <c r="AE21" s="54">
        <f t="shared" si="33"/>
        <v>0</v>
      </c>
      <c r="AF21" s="51" t="str">
        <f t="shared" si="34"/>
        <v xml:space="preserve"> </v>
      </c>
      <c r="AG21" s="49" t="str">
        <f t="shared" si="59"/>
        <v xml:space="preserve"> </v>
      </c>
      <c r="AH21" s="1"/>
    </row>
    <row r="22" spans="1:34" ht="15.75" customHeight="1" x14ac:dyDescent="0.25">
      <c r="A22" s="1">
        <v>13</v>
      </c>
      <c r="B22" s="19" t="s">
        <v>171</v>
      </c>
      <c r="C22" s="18" t="s">
        <v>111</v>
      </c>
      <c r="D22" s="57" t="s">
        <v>114</v>
      </c>
      <c r="E22" s="58">
        <v>24</v>
      </c>
      <c r="F22" s="56">
        <f t="shared" si="76"/>
        <v>0.6</v>
      </c>
      <c r="G22" s="104" t="s">
        <v>123</v>
      </c>
      <c r="H22" s="110">
        <v>24</v>
      </c>
      <c r="I22" s="55">
        <f t="shared" si="77"/>
        <v>0</v>
      </c>
      <c r="J22" s="55">
        <f t="shared" si="78"/>
        <v>120</v>
      </c>
      <c r="K22" s="20">
        <f t="shared" si="79"/>
        <v>24</v>
      </c>
      <c r="L22" s="20">
        <f t="shared" si="80"/>
        <v>-144</v>
      </c>
      <c r="M22" s="20">
        <f t="shared" si="81"/>
        <v>4.32</v>
      </c>
      <c r="N22" s="20">
        <f t="shared" si="82"/>
        <v>-139.68</v>
      </c>
      <c r="O22" s="63"/>
      <c r="P22" s="20">
        <f t="shared" si="74"/>
        <v>0</v>
      </c>
      <c r="Q22" s="59"/>
      <c r="R22" s="21">
        <f t="shared" si="29"/>
        <v>0</v>
      </c>
      <c r="S22" s="65"/>
      <c r="T22" s="52">
        <f t="shared" si="30"/>
        <v>0</v>
      </c>
      <c r="U22" s="67"/>
      <c r="V22" s="35">
        <f t="shared" si="31"/>
        <v>0</v>
      </c>
      <c r="W22" s="80">
        <f t="shared" si="39"/>
        <v>0</v>
      </c>
      <c r="X22" s="75">
        <f>(VLOOKUP($X$4,data!$A$32:$G$43,7,FALSE))*W22</f>
        <v>0</v>
      </c>
      <c r="Y22" s="69"/>
      <c r="Z22" s="52">
        <f t="shared" si="57"/>
        <v>0</v>
      </c>
      <c r="AA22" s="70"/>
      <c r="AB22" s="70"/>
      <c r="AC22" s="131">
        <f t="shared" si="10"/>
        <v>0</v>
      </c>
      <c r="AD22" s="53">
        <f t="shared" si="32"/>
        <v>0</v>
      </c>
      <c r="AE22" s="54">
        <f t="shared" si="33"/>
        <v>0</v>
      </c>
      <c r="AF22" s="51" t="str">
        <f t="shared" si="34"/>
        <v xml:space="preserve"> </v>
      </c>
      <c r="AG22" s="49" t="str">
        <f t="shared" si="59"/>
        <v xml:space="preserve"> </v>
      </c>
      <c r="AH22" s="1"/>
    </row>
    <row r="23" spans="1:34" ht="15.75" customHeight="1" x14ac:dyDescent="0.25">
      <c r="A23" s="1">
        <v>14</v>
      </c>
      <c r="B23" s="19"/>
      <c r="C23" s="18"/>
      <c r="D23" s="57"/>
      <c r="E23" s="58"/>
      <c r="F23" s="56">
        <f t="shared" si="25"/>
        <v>0</v>
      </c>
      <c r="G23" s="104"/>
      <c r="H23" s="110"/>
      <c r="I23" s="55">
        <f t="shared" si="26"/>
        <v>0</v>
      </c>
      <c r="J23" s="55">
        <f t="shared" si="35"/>
        <v>0</v>
      </c>
      <c r="K23" s="20">
        <f t="shared" si="27"/>
        <v>0</v>
      </c>
      <c r="L23" s="20">
        <f t="shared" si="36"/>
        <v>0</v>
      </c>
      <c r="M23" s="20">
        <f t="shared" si="37"/>
        <v>0</v>
      </c>
      <c r="N23" s="20">
        <f t="shared" si="28"/>
        <v>0</v>
      </c>
      <c r="O23" s="63"/>
      <c r="P23" s="20">
        <f t="shared" si="74"/>
        <v>0</v>
      </c>
      <c r="Q23" s="59"/>
      <c r="R23" s="21">
        <f t="shared" si="29"/>
        <v>0</v>
      </c>
      <c r="S23" s="65"/>
      <c r="T23" s="52">
        <f t="shared" si="30"/>
        <v>0</v>
      </c>
      <c r="U23" s="67"/>
      <c r="V23" s="35">
        <f t="shared" si="31"/>
        <v>0</v>
      </c>
      <c r="W23" s="80">
        <f t="shared" si="39"/>
        <v>0</v>
      </c>
      <c r="X23" s="75">
        <f>(VLOOKUP($X$4,data!$A$32:$G$43,7,FALSE))*W23</f>
        <v>0</v>
      </c>
      <c r="Y23" s="69"/>
      <c r="Z23" s="52">
        <f t="shared" si="57"/>
        <v>0</v>
      </c>
      <c r="AA23" s="70"/>
      <c r="AB23" s="70"/>
      <c r="AC23" s="131">
        <f t="shared" si="10"/>
        <v>0</v>
      </c>
      <c r="AD23" s="53">
        <f t="shared" si="32"/>
        <v>0</v>
      </c>
      <c r="AE23" s="54">
        <f t="shared" si="33"/>
        <v>0</v>
      </c>
      <c r="AF23" s="51" t="str">
        <f t="shared" si="34"/>
        <v xml:space="preserve"> </v>
      </c>
      <c r="AG23" s="49" t="str">
        <f t="shared" si="59"/>
        <v xml:space="preserve"> </v>
      </c>
      <c r="AH23" s="1"/>
    </row>
    <row r="24" spans="1:34" ht="15.75" customHeight="1" x14ac:dyDescent="0.25">
      <c r="A24" s="1">
        <v>15</v>
      </c>
      <c r="B24" s="19"/>
      <c r="C24" s="18"/>
      <c r="D24" s="57"/>
      <c r="E24" s="58"/>
      <c r="F24" s="56">
        <f t="shared" si="25"/>
        <v>0</v>
      </c>
      <c r="G24" s="104"/>
      <c r="H24" s="59"/>
      <c r="I24" s="55">
        <f t="shared" si="26"/>
        <v>0</v>
      </c>
      <c r="J24" s="55">
        <f t="shared" si="35"/>
        <v>0</v>
      </c>
      <c r="K24" s="20">
        <f t="shared" si="27"/>
        <v>0</v>
      </c>
      <c r="L24" s="20">
        <f t="shared" si="36"/>
        <v>0</v>
      </c>
      <c r="M24" s="20">
        <f t="shared" si="37"/>
        <v>0</v>
      </c>
      <c r="N24" s="20">
        <f t="shared" si="28"/>
        <v>0</v>
      </c>
      <c r="O24" s="63"/>
      <c r="P24" s="20">
        <f t="shared" si="74"/>
        <v>0</v>
      </c>
      <c r="Q24" s="59"/>
      <c r="R24" s="21">
        <f t="shared" si="29"/>
        <v>0</v>
      </c>
      <c r="S24" s="65"/>
      <c r="T24" s="52">
        <f t="shared" si="30"/>
        <v>0</v>
      </c>
      <c r="U24" s="67"/>
      <c r="V24" s="35">
        <f t="shared" si="31"/>
        <v>0</v>
      </c>
      <c r="W24" s="80">
        <f t="shared" si="39"/>
        <v>0</v>
      </c>
      <c r="X24" s="75">
        <f>(VLOOKUP($X$4,data!$A$32:$G$43,7,FALSE))*W24</f>
        <v>0</v>
      </c>
      <c r="Y24" s="69"/>
      <c r="Z24" s="52">
        <f t="shared" si="57"/>
        <v>0</v>
      </c>
      <c r="AA24" s="70"/>
      <c r="AB24" s="70"/>
      <c r="AC24" s="131">
        <f t="shared" si="10"/>
        <v>0</v>
      </c>
      <c r="AD24" s="53">
        <f t="shared" si="32"/>
        <v>0</v>
      </c>
      <c r="AE24" s="54">
        <f t="shared" si="33"/>
        <v>0</v>
      </c>
      <c r="AF24" s="51" t="str">
        <f t="shared" si="34"/>
        <v xml:space="preserve"> </v>
      </c>
      <c r="AG24" s="49" t="str">
        <f t="shared" si="59"/>
        <v xml:space="preserve"> </v>
      </c>
      <c r="AH24" s="1"/>
    </row>
    <row r="25" spans="1:34" ht="15.75" customHeight="1" x14ac:dyDescent="0.25">
      <c r="A25" s="1"/>
      <c r="B25" s="19"/>
      <c r="C25" s="18"/>
      <c r="D25" s="57"/>
      <c r="E25" s="58"/>
      <c r="F25" s="56">
        <f t="shared" si="25"/>
        <v>0</v>
      </c>
      <c r="G25" s="104"/>
      <c r="H25" s="59"/>
      <c r="I25" s="55">
        <f t="shared" si="26"/>
        <v>0</v>
      </c>
      <c r="J25" s="55">
        <f t="shared" si="35"/>
        <v>0</v>
      </c>
      <c r="K25" s="20">
        <f t="shared" si="27"/>
        <v>0</v>
      </c>
      <c r="L25" s="20">
        <f t="shared" si="36"/>
        <v>0</v>
      </c>
      <c r="M25" s="20">
        <f t="shared" si="37"/>
        <v>0</v>
      </c>
      <c r="N25" s="20">
        <f t="shared" si="28"/>
        <v>0</v>
      </c>
      <c r="O25" s="64"/>
      <c r="P25" s="20"/>
      <c r="Q25" s="59"/>
      <c r="R25" s="21">
        <f t="shared" si="29"/>
        <v>0</v>
      </c>
      <c r="S25" s="66"/>
      <c r="T25" s="52">
        <f t="shared" si="30"/>
        <v>0</v>
      </c>
      <c r="U25" s="68"/>
      <c r="V25" s="35">
        <f t="shared" si="31"/>
        <v>0</v>
      </c>
      <c r="W25" s="80">
        <f t="shared" si="39"/>
        <v>0</v>
      </c>
      <c r="X25" s="75">
        <f>(VLOOKUP($X$4,data!$A$32:$G$43,7,FALSE))*W25</f>
        <v>0</v>
      </c>
      <c r="Y25" s="69"/>
      <c r="Z25" s="52">
        <f t="shared" si="57"/>
        <v>0</v>
      </c>
      <c r="AA25" s="70"/>
      <c r="AB25" s="70"/>
      <c r="AC25" s="131">
        <f t="shared" si="10"/>
        <v>0</v>
      </c>
      <c r="AD25" s="53">
        <f t="shared" si="32"/>
        <v>0</v>
      </c>
      <c r="AE25" s="54">
        <f t="shared" si="33"/>
        <v>0</v>
      </c>
      <c r="AF25" s="51" t="str">
        <f t="shared" si="34"/>
        <v xml:space="preserve"> </v>
      </c>
      <c r="AG25" s="49" t="str">
        <f t="shared" si="59"/>
        <v xml:space="preserve"> </v>
      </c>
      <c r="AH25" s="1"/>
    </row>
    <row r="26" spans="1:34" ht="15.75" customHeight="1" x14ac:dyDescent="0.25">
      <c r="A26" s="1"/>
      <c r="B26" s="19"/>
      <c r="C26" s="18"/>
      <c r="D26" s="57"/>
      <c r="E26" s="58"/>
      <c r="F26" s="56">
        <f t="shared" si="25"/>
        <v>0</v>
      </c>
      <c r="G26" s="104"/>
      <c r="H26" s="59"/>
      <c r="I26" s="55">
        <f t="shared" si="26"/>
        <v>0</v>
      </c>
      <c r="J26" s="55">
        <f t="shared" si="35"/>
        <v>0</v>
      </c>
      <c r="K26" s="20">
        <f t="shared" si="27"/>
        <v>0</v>
      </c>
      <c r="L26" s="20">
        <f t="shared" si="36"/>
        <v>0</v>
      </c>
      <c r="M26" s="20">
        <f t="shared" si="37"/>
        <v>0</v>
      </c>
      <c r="N26" s="20">
        <f t="shared" si="28"/>
        <v>0</v>
      </c>
      <c r="O26" s="64"/>
      <c r="P26" s="20"/>
      <c r="Q26" s="59"/>
      <c r="R26" s="21">
        <f t="shared" si="29"/>
        <v>0</v>
      </c>
      <c r="S26" s="66"/>
      <c r="T26" s="52">
        <f t="shared" si="30"/>
        <v>0</v>
      </c>
      <c r="U26" s="68"/>
      <c r="V26" s="35">
        <f t="shared" si="31"/>
        <v>0</v>
      </c>
      <c r="W26" s="80">
        <f t="shared" si="39"/>
        <v>0</v>
      </c>
      <c r="X26" s="75">
        <f>(VLOOKUP($X$4,data!$A$32:$G$43,7,FALSE))*W26</f>
        <v>0</v>
      </c>
      <c r="Y26" s="69"/>
      <c r="Z26" s="52">
        <f t="shared" si="57"/>
        <v>0</v>
      </c>
      <c r="AA26" s="70"/>
      <c r="AB26" s="70"/>
      <c r="AC26" s="131">
        <f t="shared" si="10"/>
        <v>0</v>
      </c>
      <c r="AD26" s="53">
        <f t="shared" si="32"/>
        <v>0</v>
      </c>
      <c r="AE26" s="54">
        <f t="shared" si="33"/>
        <v>0</v>
      </c>
      <c r="AF26" s="51" t="str">
        <f t="shared" si="34"/>
        <v xml:space="preserve"> </v>
      </c>
      <c r="AG26" s="49" t="str">
        <f t="shared" si="59"/>
        <v xml:space="preserve"> </v>
      </c>
      <c r="AH26" s="1"/>
    </row>
    <row r="27" spans="1:34" ht="15.75" hidden="1" customHeight="1" outlineLevel="1" x14ac:dyDescent="0.25">
      <c r="A27" s="1">
        <v>21</v>
      </c>
      <c r="B27" s="19"/>
      <c r="C27" s="18"/>
      <c r="D27" s="57"/>
      <c r="E27" s="58"/>
      <c r="F27" s="56">
        <f t="shared" si="25"/>
        <v>0</v>
      </c>
      <c r="G27" s="104"/>
      <c r="H27" s="59"/>
      <c r="I27" s="55">
        <f t="shared" si="26"/>
        <v>0</v>
      </c>
      <c r="J27" s="55">
        <f t="shared" si="35"/>
        <v>0</v>
      </c>
      <c r="K27" s="20">
        <f t="shared" si="27"/>
        <v>0</v>
      </c>
      <c r="L27" s="20">
        <f t="shared" si="36"/>
        <v>0</v>
      </c>
      <c r="M27" s="20">
        <f t="shared" si="37"/>
        <v>0</v>
      </c>
      <c r="N27" s="20">
        <f t="shared" si="28"/>
        <v>0</v>
      </c>
      <c r="O27" s="64"/>
      <c r="P27" s="20"/>
      <c r="Q27" s="59">
        <f t="shared" si="75"/>
        <v>0</v>
      </c>
      <c r="R27" s="21">
        <f t="shared" si="29"/>
        <v>0</v>
      </c>
      <c r="S27" s="66"/>
      <c r="T27" s="111">
        <f t="shared" si="30"/>
        <v>0</v>
      </c>
      <c r="U27" s="68"/>
      <c r="V27" s="35">
        <f t="shared" si="31"/>
        <v>0</v>
      </c>
      <c r="W27" s="80">
        <f t="shared" si="39"/>
        <v>0</v>
      </c>
      <c r="X27" s="75">
        <f>(VLOOKUP($X$4,data!$A$32:$B$43,2,FALSE))/12*W27</f>
        <v>0</v>
      </c>
      <c r="Y27" s="69"/>
      <c r="Z27" s="52">
        <f t="shared" si="57"/>
        <v>0</v>
      </c>
      <c r="AA27" s="70"/>
      <c r="AB27" s="70"/>
      <c r="AC27" s="70"/>
      <c r="AD27" s="53">
        <f t="shared" si="32"/>
        <v>0</v>
      </c>
      <c r="AE27" s="54">
        <f t="shared" si="33"/>
        <v>0</v>
      </c>
      <c r="AF27" s="51" t="str">
        <f t="shared" si="34"/>
        <v xml:space="preserve"> </v>
      </c>
      <c r="AG27" s="49" t="str">
        <f t="shared" si="59"/>
        <v xml:space="preserve"> </v>
      </c>
      <c r="AH27" s="1"/>
    </row>
    <row r="28" spans="1:34" ht="15.75" hidden="1" customHeight="1" outlineLevel="1" x14ac:dyDescent="0.25">
      <c r="A28" s="1">
        <v>22</v>
      </c>
      <c r="B28" s="19"/>
      <c r="C28" s="18"/>
      <c r="D28" s="57"/>
      <c r="E28" s="58"/>
      <c r="F28" s="56">
        <f t="shared" si="25"/>
        <v>0</v>
      </c>
      <c r="G28" s="104"/>
      <c r="H28" s="59"/>
      <c r="I28" s="55">
        <f t="shared" si="26"/>
        <v>0</v>
      </c>
      <c r="J28" s="55">
        <f t="shared" si="35"/>
        <v>0</v>
      </c>
      <c r="K28" s="20">
        <f t="shared" si="27"/>
        <v>0</v>
      </c>
      <c r="L28" s="20">
        <f t="shared" si="36"/>
        <v>0</v>
      </c>
      <c r="M28" s="20">
        <f t="shared" si="37"/>
        <v>0</v>
      </c>
      <c r="N28" s="20">
        <f t="shared" si="28"/>
        <v>0</v>
      </c>
      <c r="O28" s="64"/>
      <c r="P28" s="20"/>
      <c r="Q28" s="59">
        <f t="shared" si="75"/>
        <v>0</v>
      </c>
      <c r="R28" s="21">
        <f t="shared" si="29"/>
        <v>0</v>
      </c>
      <c r="S28" s="66"/>
      <c r="T28" s="111">
        <f t="shared" si="30"/>
        <v>0</v>
      </c>
      <c r="U28" s="68"/>
      <c r="V28" s="35">
        <f t="shared" si="31"/>
        <v>0</v>
      </c>
      <c r="W28" s="80">
        <f t="shared" si="39"/>
        <v>0</v>
      </c>
      <c r="X28" s="75">
        <f>(VLOOKUP($X$4,data!$A$32:$B$43,2,FALSE))/12*W28</f>
        <v>0</v>
      </c>
      <c r="Y28" s="69"/>
      <c r="Z28" s="52">
        <f t="shared" si="57"/>
        <v>0</v>
      </c>
      <c r="AA28" s="70"/>
      <c r="AB28" s="70"/>
      <c r="AC28" s="70"/>
      <c r="AD28" s="53">
        <f t="shared" si="32"/>
        <v>0</v>
      </c>
      <c r="AE28" s="54">
        <f t="shared" si="33"/>
        <v>0</v>
      </c>
      <c r="AF28" s="51" t="str">
        <f t="shared" si="34"/>
        <v xml:space="preserve"> </v>
      </c>
      <c r="AG28" s="49" t="str">
        <f t="shared" si="59"/>
        <v xml:space="preserve"> </v>
      </c>
      <c r="AH28" s="1"/>
    </row>
    <row r="29" spans="1:34" ht="15.75" hidden="1" customHeight="1" outlineLevel="1" x14ac:dyDescent="0.25">
      <c r="A29" s="1">
        <v>23</v>
      </c>
      <c r="B29" s="19"/>
      <c r="C29" s="18"/>
      <c r="D29" s="57"/>
      <c r="E29" s="58"/>
      <c r="F29" s="56">
        <f t="shared" si="25"/>
        <v>0</v>
      </c>
      <c r="G29" s="104"/>
      <c r="H29" s="59"/>
      <c r="I29" s="55">
        <f t="shared" si="26"/>
        <v>0</v>
      </c>
      <c r="J29" s="55">
        <f t="shared" si="35"/>
        <v>0</v>
      </c>
      <c r="K29" s="20">
        <f t="shared" si="27"/>
        <v>0</v>
      </c>
      <c r="L29" s="20">
        <f t="shared" si="36"/>
        <v>0</v>
      </c>
      <c r="M29" s="20">
        <f t="shared" si="37"/>
        <v>0</v>
      </c>
      <c r="N29" s="20">
        <f t="shared" si="28"/>
        <v>0</v>
      </c>
      <c r="O29" s="64"/>
      <c r="P29" s="20"/>
      <c r="Q29" s="59">
        <f t="shared" si="75"/>
        <v>0</v>
      </c>
      <c r="R29" s="21">
        <f t="shared" si="29"/>
        <v>0</v>
      </c>
      <c r="S29" s="66"/>
      <c r="T29" s="111">
        <f t="shared" si="30"/>
        <v>0</v>
      </c>
      <c r="U29" s="68"/>
      <c r="V29" s="35">
        <f t="shared" si="31"/>
        <v>0</v>
      </c>
      <c r="W29" s="80">
        <f t="shared" si="39"/>
        <v>0</v>
      </c>
      <c r="X29" s="75">
        <f>(VLOOKUP($X$4,data!$A$32:$B$43,2,FALSE))/12*W29</f>
        <v>0</v>
      </c>
      <c r="Y29" s="69"/>
      <c r="Z29" s="52">
        <f t="shared" si="57"/>
        <v>0</v>
      </c>
      <c r="AA29" s="70"/>
      <c r="AB29" s="70"/>
      <c r="AC29" s="70"/>
      <c r="AD29" s="53">
        <f t="shared" si="32"/>
        <v>0</v>
      </c>
      <c r="AE29" s="54">
        <f t="shared" si="33"/>
        <v>0</v>
      </c>
      <c r="AF29" s="51" t="str">
        <f t="shared" si="34"/>
        <v xml:space="preserve"> </v>
      </c>
      <c r="AG29" s="49" t="str">
        <f t="shared" si="59"/>
        <v xml:space="preserve"> </v>
      </c>
      <c r="AH29" s="1"/>
    </row>
    <row r="30" spans="1:34" ht="15.75" hidden="1" customHeight="1" outlineLevel="1" x14ac:dyDescent="0.25">
      <c r="A30" s="1">
        <v>24</v>
      </c>
      <c r="B30" s="19"/>
      <c r="C30" s="18"/>
      <c r="D30" s="57"/>
      <c r="E30" s="58"/>
      <c r="F30" s="56">
        <f t="shared" si="25"/>
        <v>0</v>
      </c>
      <c r="G30" s="104"/>
      <c r="H30" s="59"/>
      <c r="I30" s="55">
        <f t="shared" si="26"/>
        <v>0</v>
      </c>
      <c r="J30" s="55">
        <f t="shared" si="35"/>
        <v>0</v>
      </c>
      <c r="K30" s="20">
        <f t="shared" si="27"/>
        <v>0</v>
      </c>
      <c r="L30" s="20">
        <f t="shared" si="36"/>
        <v>0</v>
      </c>
      <c r="M30" s="20">
        <f t="shared" si="37"/>
        <v>0</v>
      </c>
      <c r="N30" s="20">
        <f t="shared" si="28"/>
        <v>0</v>
      </c>
      <c r="O30" s="64"/>
      <c r="P30" s="20"/>
      <c r="Q30" s="59">
        <f t="shared" si="75"/>
        <v>0</v>
      </c>
      <c r="R30" s="21">
        <f t="shared" si="29"/>
        <v>0</v>
      </c>
      <c r="S30" s="66"/>
      <c r="T30" s="111">
        <f t="shared" si="30"/>
        <v>0</v>
      </c>
      <c r="U30" s="68"/>
      <c r="V30" s="35">
        <f t="shared" si="31"/>
        <v>0</v>
      </c>
      <c r="W30" s="80">
        <f t="shared" si="39"/>
        <v>0</v>
      </c>
      <c r="X30" s="75">
        <f>(VLOOKUP($X$4,data!$A$32:$B$43,2,FALSE))/12*W30</f>
        <v>0</v>
      </c>
      <c r="Y30" s="69"/>
      <c r="Z30" s="52">
        <f t="shared" si="57"/>
        <v>0</v>
      </c>
      <c r="AA30" s="70"/>
      <c r="AB30" s="70"/>
      <c r="AC30" s="70"/>
      <c r="AD30" s="53">
        <f t="shared" si="32"/>
        <v>0</v>
      </c>
      <c r="AE30" s="54">
        <f t="shared" si="33"/>
        <v>0</v>
      </c>
      <c r="AF30" s="51" t="str">
        <f t="shared" si="34"/>
        <v xml:space="preserve"> </v>
      </c>
      <c r="AG30" s="49" t="str">
        <f t="shared" si="59"/>
        <v xml:space="preserve"> </v>
      </c>
      <c r="AH30" s="1"/>
    </row>
    <row r="31" spans="1:34" ht="15.75" hidden="1" customHeight="1" outlineLevel="1" x14ac:dyDescent="0.25">
      <c r="A31" s="1">
        <v>25</v>
      </c>
      <c r="B31" s="19"/>
      <c r="C31" s="18"/>
      <c r="D31" s="57"/>
      <c r="E31" s="58"/>
      <c r="F31" s="56">
        <f t="shared" si="25"/>
        <v>0</v>
      </c>
      <c r="G31" s="104"/>
      <c r="H31" s="59"/>
      <c r="I31" s="55">
        <f t="shared" si="26"/>
        <v>0</v>
      </c>
      <c r="J31" s="55">
        <f t="shared" si="35"/>
        <v>0</v>
      </c>
      <c r="K31" s="20">
        <f t="shared" si="27"/>
        <v>0</v>
      </c>
      <c r="L31" s="20">
        <f t="shared" si="36"/>
        <v>0</v>
      </c>
      <c r="M31" s="20">
        <f t="shared" si="37"/>
        <v>0</v>
      </c>
      <c r="N31" s="20">
        <f t="shared" si="28"/>
        <v>0</v>
      </c>
      <c r="O31" s="64"/>
      <c r="P31" s="20"/>
      <c r="Q31" s="59">
        <f t="shared" si="75"/>
        <v>0</v>
      </c>
      <c r="R31" s="21">
        <f t="shared" si="29"/>
        <v>0</v>
      </c>
      <c r="S31" s="66"/>
      <c r="T31" s="111">
        <f t="shared" si="30"/>
        <v>0</v>
      </c>
      <c r="U31" s="68"/>
      <c r="V31" s="35">
        <f t="shared" si="31"/>
        <v>0</v>
      </c>
      <c r="W31" s="80">
        <f t="shared" si="39"/>
        <v>0</v>
      </c>
      <c r="X31" s="75">
        <f>(VLOOKUP($X$4,data!$A$32:$B$43,2,FALSE))/12*W31</f>
        <v>0</v>
      </c>
      <c r="Y31" s="69"/>
      <c r="Z31" s="52">
        <f t="shared" si="57"/>
        <v>0</v>
      </c>
      <c r="AA31" s="70"/>
      <c r="AB31" s="70"/>
      <c r="AC31" s="70"/>
      <c r="AD31" s="53">
        <f t="shared" si="32"/>
        <v>0</v>
      </c>
      <c r="AE31" s="54">
        <f t="shared" si="33"/>
        <v>0</v>
      </c>
      <c r="AF31" s="51" t="str">
        <f t="shared" si="34"/>
        <v xml:space="preserve"> </v>
      </c>
      <c r="AG31" s="49" t="str">
        <f t="shared" si="59"/>
        <v xml:space="preserve"> </v>
      </c>
      <c r="AH31" s="1"/>
    </row>
    <row r="32" spans="1:34" ht="15.75" hidden="1" customHeight="1" outlineLevel="1" x14ac:dyDescent="0.25">
      <c r="A32" s="1">
        <v>26</v>
      </c>
      <c r="B32" s="19"/>
      <c r="C32" s="18"/>
      <c r="D32" s="57"/>
      <c r="E32" s="58"/>
      <c r="F32" s="56">
        <f t="shared" si="25"/>
        <v>0</v>
      </c>
      <c r="G32" s="104"/>
      <c r="H32" s="59"/>
      <c r="I32" s="55">
        <f t="shared" si="26"/>
        <v>0</v>
      </c>
      <c r="J32" s="55">
        <f t="shared" si="35"/>
        <v>0</v>
      </c>
      <c r="K32" s="20">
        <f t="shared" si="27"/>
        <v>0</v>
      </c>
      <c r="L32" s="20">
        <f t="shared" si="36"/>
        <v>0</v>
      </c>
      <c r="M32" s="20">
        <f t="shared" si="37"/>
        <v>0</v>
      </c>
      <c r="N32" s="20">
        <f t="shared" si="28"/>
        <v>0</v>
      </c>
      <c r="O32" s="64"/>
      <c r="P32" s="20"/>
      <c r="Q32" s="59">
        <f t="shared" si="75"/>
        <v>0</v>
      </c>
      <c r="R32" s="21">
        <f t="shared" si="29"/>
        <v>0</v>
      </c>
      <c r="S32" s="66"/>
      <c r="T32" s="111">
        <f t="shared" si="30"/>
        <v>0</v>
      </c>
      <c r="U32" s="68"/>
      <c r="V32" s="35">
        <f t="shared" si="31"/>
        <v>0</v>
      </c>
      <c r="W32" s="80">
        <f t="shared" si="39"/>
        <v>0</v>
      </c>
      <c r="X32" s="75">
        <f>(VLOOKUP($X$4,data!$A$32:$B$43,2,FALSE))/12*W32</f>
        <v>0</v>
      </c>
      <c r="Y32" s="69"/>
      <c r="Z32" s="52">
        <f t="shared" si="57"/>
        <v>0</v>
      </c>
      <c r="AA32" s="70"/>
      <c r="AB32" s="70"/>
      <c r="AC32" s="70"/>
      <c r="AD32" s="53">
        <f t="shared" si="32"/>
        <v>0</v>
      </c>
      <c r="AE32" s="54">
        <f t="shared" si="33"/>
        <v>0</v>
      </c>
      <c r="AF32" s="51" t="str">
        <f t="shared" si="34"/>
        <v xml:space="preserve"> </v>
      </c>
      <c r="AG32" s="49" t="str">
        <f t="shared" si="59"/>
        <v xml:space="preserve"> </v>
      </c>
      <c r="AH32" s="1"/>
    </row>
    <row r="33" spans="1:34" ht="15.75" hidden="1" customHeight="1" outlineLevel="1" x14ac:dyDescent="0.25">
      <c r="A33" s="1">
        <v>27</v>
      </c>
      <c r="B33" s="19"/>
      <c r="C33" s="18"/>
      <c r="D33" s="57"/>
      <c r="E33" s="58"/>
      <c r="F33" s="56">
        <f t="shared" si="25"/>
        <v>0</v>
      </c>
      <c r="G33" s="104"/>
      <c r="H33" s="59"/>
      <c r="I33" s="55">
        <f t="shared" si="26"/>
        <v>0</v>
      </c>
      <c r="J33" s="55">
        <f t="shared" si="35"/>
        <v>0</v>
      </c>
      <c r="K33" s="20">
        <f t="shared" si="27"/>
        <v>0</v>
      </c>
      <c r="L33" s="20">
        <f t="shared" si="36"/>
        <v>0</v>
      </c>
      <c r="M33" s="20">
        <f t="shared" si="37"/>
        <v>0</v>
      </c>
      <c r="N33" s="20">
        <f t="shared" si="28"/>
        <v>0</v>
      </c>
      <c r="O33" s="64"/>
      <c r="P33" s="20"/>
      <c r="Q33" s="59">
        <f t="shared" si="75"/>
        <v>0</v>
      </c>
      <c r="R33" s="21">
        <f t="shared" si="29"/>
        <v>0</v>
      </c>
      <c r="S33" s="66"/>
      <c r="T33" s="111">
        <f t="shared" si="30"/>
        <v>0</v>
      </c>
      <c r="U33" s="68"/>
      <c r="V33" s="35">
        <f t="shared" si="31"/>
        <v>0</v>
      </c>
      <c r="W33" s="80">
        <f t="shared" si="39"/>
        <v>0</v>
      </c>
      <c r="X33" s="75">
        <f>(VLOOKUP($X$4,data!$A$32:$B$43,2,FALSE))/12*W33</f>
        <v>0</v>
      </c>
      <c r="Y33" s="69"/>
      <c r="Z33" s="52">
        <f t="shared" si="57"/>
        <v>0</v>
      </c>
      <c r="AA33" s="70"/>
      <c r="AB33" s="70"/>
      <c r="AC33" s="70"/>
      <c r="AD33" s="53">
        <f t="shared" si="32"/>
        <v>0</v>
      </c>
      <c r="AE33" s="54">
        <f t="shared" si="33"/>
        <v>0</v>
      </c>
      <c r="AF33" s="51" t="str">
        <f t="shared" si="34"/>
        <v xml:space="preserve"> </v>
      </c>
      <c r="AG33" s="49" t="str">
        <f t="shared" si="59"/>
        <v xml:space="preserve"> </v>
      </c>
      <c r="AH33" s="1"/>
    </row>
    <row r="34" spans="1:34" ht="15.75" hidden="1" customHeight="1" outlineLevel="1" x14ac:dyDescent="0.25">
      <c r="A34" s="1">
        <v>28</v>
      </c>
      <c r="B34" s="19"/>
      <c r="C34" s="18"/>
      <c r="D34" s="57"/>
      <c r="E34" s="58"/>
      <c r="F34" s="56">
        <f t="shared" si="25"/>
        <v>0</v>
      </c>
      <c r="G34" s="104"/>
      <c r="H34" s="59"/>
      <c r="I34" s="55">
        <f t="shared" si="26"/>
        <v>0</v>
      </c>
      <c r="J34" s="55">
        <f t="shared" si="35"/>
        <v>0</v>
      </c>
      <c r="K34" s="20">
        <f t="shared" si="27"/>
        <v>0</v>
      </c>
      <c r="L34" s="20">
        <f t="shared" si="36"/>
        <v>0</v>
      </c>
      <c r="M34" s="20">
        <f t="shared" si="37"/>
        <v>0</v>
      </c>
      <c r="N34" s="20">
        <f t="shared" si="28"/>
        <v>0</v>
      </c>
      <c r="O34" s="64"/>
      <c r="P34" s="20"/>
      <c r="Q34" s="59">
        <f t="shared" si="75"/>
        <v>0</v>
      </c>
      <c r="R34" s="21">
        <f t="shared" si="29"/>
        <v>0</v>
      </c>
      <c r="S34" s="66"/>
      <c r="T34" s="111">
        <f t="shared" si="30"/>
        <v>0</v>
      </c>
      <c r="U34" s="68"/>
      <c r="V34" s="35">
        <f t="shared" si="31"/>
        <v>0</v>
      </c>
      <c r="W34" s="80">
        <f t="shared" si="39"/>
        <v>0</v>
      </c>
      <c r="X34" s="75">
        <f>(VLOOKUP($X$4,data!$A$32:$B$43,2,FALSE))/12*W34</f>
        <v>0</v>
      </c>
      <c r="Y34" s="69"/>
      <c r="Z34" s="52">
        <f t="shared" si="57"/>
        <v>0</v>
      </c>
      <c r="AA34" s="70"/>
      <c r="AB34" s="70"/>
      <c r="AC34" s="70"/>
      <c r="AD34" s="53">
        <f t="shared" si="32"/>
        <v>0</v>
      </c>
      <c r="AE34" s="54">
        <f t="shared" si="33"/>
        <v>0</v>
      </c>
      <c r="AF34" s="51" t="str">
        <f t="shared" si="34"/>
        <v xml:space="preserve"> </v>
      </c>
      <c r="AG34" s="49" t="str">
        <f t="shared" si="59"/>
        <v xml:space="preserve"> </v>
      </c>
      <c r="AH34" s="1"/>
    </row>
    <row r="35" spans="1:34" ht="15.75" hidden="1" customHeight="1" outlineLevel="1" x14ac:dyDescent="0.25">
      <c r="A35" s="1">
        <v>29</v>
      </c>
      <c r="B35" s="19"/>
      <c r="C35" s="18"/>
      <c r="D35" s="57"/>
      <c r="E35" s="58"/>
      <c r="F35" s="56">
        <f t="shared" si="25"/>
        <v>0</v>
      </c>
      <c r="G35" s="104"/>
      <c r="H35" s="59"/>
      <c r="I35" s="55">
        <f t="shared" si="26"/>
        <v>0</v>
      </c>
      <c r="J35" s="55">
        <f t="shared" si="35"/>
        <v>0</v>
      </c>
      <c r="K35" s="20">
        <f t="shared" si="27"/>
        <v>0</v>
      </c>
      <c r="L35" s="20">
        <f t="shared" si="36"/>
        <v>0</v>
      </c>
      <c r="M35" s="20">
        <f t="shared" si="37"/>
        <v>0</v>
      </c>
      <c r="N35" s="20">
        <f t="shared" si="28"/>
        <v>0</v>
      </c>
      <c r="O35" s="64"/>
      <c r="P35" s="20"/>
      <c r="Q35" s="59">
        <f t="shared" si="75"/>
        <v>0</v>
      </c>
      <c r="R35" s="21">
        <f t="shared" si="29"/>
        <v>0</v>
      </c>
      <c r="S35" s="66"/>
      <c r="T35" s="111">
        <f t="shared" si="30"/>
        <v>0</v>
      </c>
      <c r="U35" s="68"/>
      <c r="V35" s="35">
        <f t="shared" si="31"/>
        <v>0</v>
      </c>
      <c r="W35" s="80">
        <f t="shared" si="39"/>
        <v>0</v>
      </c>
      <c r="X35" s="75">
        <f>(VLOOKUP($X$4,data!$A$32:$B$43,2,FALSE))/12*W35</f>
        <v>0</v>
      </c>
      <c r="Y35" s="69"/>
      <c r="Z35" s="52">
        <f t="shared" si="57"/>
        <v>0</v>
      </c>
      <c r="AA35" s="70"/>
      <c r="AB35" s="70"/>
      <c r="AC35" s="70"/>
      <c r="AD35" s="53">
        <f t="shared" si="32"/>
        <v>0</v>
      </c>
      <c r="AE35" s="54">
        <f t="shared" si="33"/>
        <v>0</v>
      </c>
      <c r="AF35" s="51" t="str">
        <f t="shared" si="34"/>
        <v xml:space="preserve"> </v>
      </c>
      <c r="AG35" s="49" t="str">
        <f t="shared" si="59"/>
        <v xml:space="preserve"> </v>
      </c>
      <c r="AH35" s="1"/>
    </row>
    <row r="36" spans="1:34" ht="15.75" hidden="1" customHeight="1" outlineLevel="1" x14ac:dyDescent="0.25">
      <c r="A36" s="1">
        <v>30</v>
      </c>
      <c r="B36" s="19"/>
      <c r="C36" s="18"/>
      <c r="D36" s="57"/>
      <c r="E36" s="58"/>
      <c r="F36" s="56">
        <f t="shared" si="25"/>
        <v>0</v>
      </c>
      <c r="G36" s="104"/>
      <c r="H36" s="59"/>
      <c r="I36" s="55">
        <f t="shared" si="26"/>
        <v>0</v>
      </c>
      <c r="J36" s="55">
        <f t="shared" si="35"/>
        <v>0</v>
      </c>
      <c r="K36" s="20">
        <f t="shared" si="27"/>
        <v>0</v>
      </c>
      <c r="L36" s="20">
        <f t="shared" si="36"/>
        <v>0</v>
      </c>
      <c r="M36" s="20">
        <f t="shared" si="37"/>
        <v>0</v>
      </c>
      <c r="N36" s="20">
        <f t="shared" si="28"/>
        <v>0</v>
      </c>
      <c r="O36" s="64"/>
      <c r="P36" s="20"/>
      <c r="Q36" s="59">
        <f t="shared" si="75"/>
        <v>0</v>
      </c>
      <c r="R36" s="21">
        <f t="shared" si="29"/>
        <v>0</v>
      </c>
      <c r="S36" s="66"/>
      <c r="T36" s="111">
        <f t="shared" si="30"/>
        <v>0</v>
      </c>
      <c r="U36" s="68"/>
      <c r="V36" s="35">
        <f t="shared" si="31"/>
        <v>0</v>
      </c>
      <c r="W36" s="80">
        <f t="shared" si="39"/>
        <v>0</v>
      </c>
      <c r="X36" s="75">
        <f>(VLOOKUP($X$4,data!$A$32:$B$43,2,FALSE))/12*W36</f>
        <v>0</v>
      </c>
      <c r="Y36" s="69"/>
      <c r="Z36" s="52">
        <f t="shared" si="57"/>
        <v>0</v>
      </c>
      <c r="AA36" s="70"/>
      <c r="AB36" s="70"/>
      <c r="AC36" s="70"/>
      <c r="AD36" s="53">
        <f t="shared" si="32"/>
        <v>0</v>
      </c>
      <c r="AE36" s="54">
        <f t="shared" si="33"/>
        <v>0</v>
      </c>
      <c r="AF36" s="51" t="str">
        <f t="shared" si="34"/>
        <v xml:space="preserve"> </v>
      </c>
      <c r="AG36" s="49" t="str">
        <f t="shared" si="59"/>
        <v xml:space="preserve"> </v>
      </c>
      <c r="AH36" s="1"/>
    </row>
    <row r="37" spans="1:34" ht="15.75" customHeight="1" collapsed="1" x14ac:dyDescent="0.25">
      <c r="B37" s="19"/>
      <c r="C37" s="18"/>
      <c r="D37" s="18"/>
      <c r="E37" s="104"/>
      <c r="F37" s="112"/>
      <c r="G37" s="18"/>
      <c r="H37" s="18"/>
      <c r="I37" s="104"/>
      <c r="J37" s="104"/>
      <c r="K37" s="20"/>
      <c r="L37" s="20"/>
      <c r="M37" s="20"/>
      <c r="N37" s="20"/>
      <c r="O37" s="113"/>
      <c r="P37" s="20"/>
      <c r="Q37" s="18"/>
      <c r="R37" s="21"/>
      <c r="S37" s="19"/>
      <c r="T37" s="21"/>
      <c r="U37" s="21"/>
      <c r="V37" s="21"/>
      <c r="W37" s="81"/>
      <c r="X37" s="38"/>
      <c r="Y37" s="21"/>
      <c r="Z37" s="21"/>
      <c r="AA37" s="42"/>
      <c r="AB37" s="42"/>
      <c r="AC37" s="42"/>
      <c r="AD37" s="42"/>
      <c r="AE37" s="45"/>
      <c r="AF37" s="45"/>
      <c r="AG37" s="45"/>
      <c r="AH37" s="1"/>
    </row>
    <row r="38" spans="1:34" ht="15.75" customHeight="1" thickBot="1" x14ac:dyDescent="0.3">
      <c r="B38" s="114" t="s">
        <v>100</v>
      </c>
      <c r="C38" s="7"/>
      <c r="D38" s="7"/>
      <c r="E38" s="9">
        <f>SUM(E6:E37)-E7-E8</f>
        <v>375</v>
      </c>
      <c r="F38" s="8"/>
      <c r="G38" s="7"/>
      <c r="H38" s="9">
        <f>SUM(H6:H37)</f>
        <v>60</v>
      </c>
      <c r="I38" s="9">
        <f t="shared" ref="I38:N38" si="83">SUM(I6:I37)</f>
        <v>17836</v>
      </c>
      <c r="J38" s="9">
        <f t="shared" si="83"/>
        <v>1745</v>
      </c>
      <c r="K38" s="9">
        <f t="shared" si="83"/>
        <v>349</v>
      </c>
      <c r="L38" s="9">
        <f t="shared" si="83"/>
        <v>15742</v>
      </c>
      <c r="M38" s="9">
        <f t="shared" si="83"/>
        <v>-391.14</v>
      </c>
      <c r="N38" s="9">
        <f t="shared" si="83"/>
        <v>15350.859999999999</v>
      </c>
      <c r="O38" s="10"/>
      <c r="P38" s="11">
        <f>SUM(P6:P37)</f>
        <v>13136.752</v>
      </c>
      <c r="Q38" s="10"/>
      <c r="R38" s="115">
        <f>SUM(R6:R37)</f>
        <v>26681.925733333333</v>
      </c>
      <c r="S38" s="116"/>
      <c r="T38" s="117">
        <f t="shared" ref="T38:AE38" si="84">SUM(T6:T37)</f>
        <v>908095.46279200015</v>
      </c>
      <c r="U38" s="73">
        <f t="shared" si="84"/>
        <v>40</v>
      </c>
      <c r="V38" s="73">
        <f t="shared" si="84"/>
        <v>2666.3999999999996</v>
      </c>
      <c r="W38" s="82">
        <f t="shared" si="84"/>
        <v>991470.51879200002</v>
      </c>
      <c r="X38" s="76">
        <f t="shared" si="84"/>
        <v>729695.2967973263</v>
      </c>
      <c r="Y38" s="117">
        <f t="shared" si="84"/>
        <v>845809.36762356758</v>
      </c>
      <c r="Z38" s="117">
        <f t="shared" si="84"/>
        <v>75401.745679859901</v>
      </c>
      <c r="AA38" s="117">
        <f t="shared" si="84"/>
        <v>558400</v>
      </c>
      <c r="AB38" s="117"/>
      <c r="AC38" s="117"/>
      <c r="AD38" s="117">
        <f t="shared" si="84"/>
        <v>80443.220923233705</v>
      </c>
      <c r="AE38" s="43">
        <f t="shared" si="84"/>
        <v>196557.29174947488</v>
      </c>
      <c r="AF38" s="43"/>
      <c r="AG38" s="43"/>
      <c r="AH38" s="1"/>
    </row>
    <row r="39" spans="1:34" ht="15.75" customHeight="1" thickTop="1" x14ac:dyDescent="0.25">
      <c r="G39" s="12"/>
      <c r="M39" s="1"/>
      <c r="Z39" s="1"/>
      <c r="AA39" s="1"/>
      <c r="AB39" s="1"/>
      <c r="AC39" s="1"/>
      <c r="AD39" s="1"/>
      <c r="AE39" s="1"/>
      <c r="AF39" s="1"/>
      <c r="AG39" s="1"/>
    </row>
    <row r="40" spans="1:34" ht="15.75" customHeight="1" x14ac:dyDescent="0.25">
      <c r="B40" s="13"/>
      <c r="D40" s="124" t="s">
        <v>172</v>
      </c>
      <c r="E40" s="101">
        <f>E44-E42</f>
        <v>315</v>
      </c>
      <c r="F40" s="125">
        <f>E40/E44</f>
        <v>0.84</v>
      </c>
      <c r="G40" s="12"/>
      <c r="M40" s="1"/>
      <c r="W40" s="14"/>
      <c r="X40" s="14"/>
      <c r="Z40" s="1"/>
      <c r="AA40" s="1"/>
      <c r="AB40" s="1"/>
      <c r="AC40" s="1"/>
      <c r="AD40" s="1"/>
      <c r="AE40" s="1"/>
      <c r="AF40" s="1"/>
      <c r="AG40" s="1"/>
    </row>
    <row r="41" spans="1:34" ht="7.5" customHeight="1" x14ac:dyDescent="0.25">
      <c r="B41" s="13"/>
      <c r="D41" s="124"/>
      <c r="E41" s="101"/>
      <c r="F41" s="125"/>
      <c r="G41" s="12"/>
      <c r="M41" s="1"/>
      <c r="W41" s="14"/>
      <c r="X41" s="14"/>
      <c r="Z41" s="1"/>
      <c r="AA41" s="1"/>
      <c r="AB41" s="1"/>
      <c r="AC41" s="1"/>
      <c r="AD41" s="1"/>
      <c r="AE41" s="1"/>
      <c r="AF41" s="1"/>
      <c r="AG41" s="1"/>
    </row>
    <row r="42" spans="1:34" ht="15.75" customHeight="1" x14ac:dyDescent="0.25">
      <c r="B42" s="13"/>
      <c r="D42" s="124" t="s">
        <v>102</v>
      </c>
      <c r="E42" s="101">
        <f>H38</f>
        <v>60</v>
      </c>
      <c r="F42" s="125">
        <f>E42/E44</f>
        <v>0.16</v>
      </c>
      <c r="G42" s="12"/>
      <c r="M42" s="1"/>
      <c r="W42" s="14"/>
      <c r="X42" s="14"/>
      <c r="Z42" s="1"/>
      <c r="AA42" s="1"/>
      <c r="AB42" s="1"/>
      <c r="AC42" s="1"/>
      <c r="AD42" s="1"/>
      <c r="AE42" s="1"/>
      <c r="AF42" s="1"/>
      <c r="AG42" s="1"/>
    </row>
    <row r="43" spans="1:34" ht="11.25" customHeight="1" x14ac:dyDescent="0.25">
      <c r="B43" s="13"/>
      <c r="D43" s="124"/>
      <c r="E43" s="101"/>
      <c r="F43" s="125"/>
      <c r="G43" s="12"/>
      <c r="M43" s="1"/>
      <c r="W43" s="14"/>
      <c r="X43" s="14"/>
      <c r="Z43" s="1"/>
      <c r="AA43" s="1"/>
      <c r="AB43" s="1"/>
      <c r="AC43" s="1"/>
      <c r="AD43" s="1"/>
      <c r="AE43" s="1"/>
      <c r="AF43" s="1"/>
      <c r="AG43" s="1"/>
    </row>
    <row r="44" spans="1:34" ht="15.75" customHeight="1" x14ac:dyDescent="0.25">
      <c r="B44" s="13"/>
      <c r="E44" s="101">
        <f>E38</f>
        <v>375</v>
      </c>
      <c r="F44" s="126">
        <f>SUM(F40:F42)</f>
        <v>1</v>
      </c>
      <c r="G44" s="12"/>
      <c r="M44" s="1"/>
      <c r="W44" s="14"/>
      <c r="X44" s="14"/>
      <c r="Z44" s="1"/>
      <c r="AA44" s="1"/>
      <c r="AB44" s="1"/>
      <c r="AC44" s="1"/>
      <c r="AD44" s="1"/>
      <c r="AE44" s="1"/>
      <c r="AF44" s="1"/>
      <c r="AG44" s="1"/>
    </row>
    <row r="45" spans="1:34" ht="15.75" customHeight="1" x14ac:dyDescent="0.25">
      <c r="G45" s="12"/>
      <c r="M45" s="1"/>
      <c r="W45" s="14"/>
      <c r="X45" s="14"/>
      <c r="Z45" s="1"/>
      <c r="AA45" s="1"/>
      <c r="AB45" s="1"/>
      <c r="AC45" s="1"/>
      <c r="AD45" s="1"/>
      <c r="AE45" s="1"/>
      <c r="AF45" s="1"/>
      <c r="AG45" s="1"/>
    </row>
    <row r="46" spans="1:34" ht="15.75" customHeight="1" x14ac:dyDescent="0.25">
      <c r="G46" s="12"/>
      <c r="M46" s="1"/>
      <c r="W46" s="14"/>
      <c r="X46" s="14"/>
      <c r="Z46" s="1"/>
      <c r="AA46" s="1"/>
      <c r="AB46" s="1"/>
      <c r="AC46" s="1"/>
      <c r="AD46" s="1"/>
      <c r="AE46" s="1"/>
      <c r="AF46" s="1"/>
      <c r="AG46" s="1"/>
    </row>
    <row r="47" spans="1:34" ht="15.75" customHeight="1" x14ac:dyDescent="0.25">
      <c r="B47" s="15"/>
      <c r="G47" s="12"/>
      <c r="M47" s="1"/>
      <c r="W47" s="14"/>
      <c r="X47" s="14"/>
      <c r="Z47" s="1"/>
      <c r="AA47" s="1"/>
      <c r="AB47" s="1"/>
      <c r="AC47" s="1"/>
      <c r="AD47" s="1"/>
      <c r="AE47" s="1"/>
      <c r="AF47" s="1"/>
      <c r="AG47" s="1"/>
    </row>
    <row r="48" spans="1:34" ht="15.75" customHeight="1" x14ac:dyDescent="0.25">
      <c r="G48" s="12"/>
      <c r="M48" s="1"/>
      <c r="W48" s="14"/>
      <c r="X48" s="14"/>
      <c r="Z48" s="1"/>
      <c r="AA48" s="1"/>
      <c r="AB48" s="1"/>
      <c r="AC48" s="1"/>
      <c r="AD48" s="1"/>
      <c r="AE48" s="1"/>
      <c r="AF48" s="1"/>
      <c r="AG48" s="1"/>
    </row>
    <row r="49" spans="1:33" ht="15.75" customHeight="1" x14ac:dyDescent="0.25">
      <c r="A49" s="1"/>
      <c r="B49" s="1"/>
      <c r="G49" s="12"/>
      <c r="M49" s="1"/>
      <c r="Z49" s="1"/>
      <c r="AA49" s="1"/>
      <c r="AB49" s="1"/>
      <c r="AC49" s="1"/>
      <c r="AD49" s="1"/>
      <c r="AE49" s="1"/>
      <c r="AF49" s="1"/>
      <c r="AG49" s="1"/>
    </row>
    <row r="50" spans="1:33" ht="15.75" customHeight="1" x14ac:dyDescent="0.25">
      <c r="B50" s="1"/>
      <c r="G50" s="12"/>
      <c r="M50" s="1"/>
      <c r="Z50" s="1"/>
      <c r="AA50" s="1"/>
      <c r="AB50" s="1"/>
      <c r="AC50" s="1"/>
      <c r="AD50" s="1"/>
      <c r="AE50" s="1"/>
      <c r="AF50" s="1"/>
      <c r="AG50" s="1"/>
    </row>
    <row r="51" spans="1:33" ht="15.75" customHeight="1" x14ac:dyDescent="0.25">
      <c r="B51" s="1"/>
      <c r="G51" s="12"/>
      <c r="M51" s="1"/>
      <c r="Z51" s="1"/>
      <c r="AA51" s="1"/>
      <c r="AB51" s="1"/>
      <c r="AC51" s="1"/>
      <c r="AD51" s="1"/>
      <c r="AE51" s="1"/>
      <c r="AF51" s="1"/>
      <c r="AG51" s="1"/>
    </row>
    <row r="52" spans="1:33" ht="15.75" customHeight="1" x14ac:dyDescent="0.25">
      <c r="G52" s="12"/>
      <c r="M52" s="1"/>
      <c r="Z52" s="1"/>
      <c r="AA52" s="1"/>
      <c r="AB52" s="1"/>
      <c r="AC52" s="1"/>
      <c r="AD52" s="1"/>
      <c r="AE52" s="1"/>
      <c r="AF52" s="1"/>
      <c r="AG52" s="1"/>
    </row>
    <row r="53" spans="1:33" ht="15.75" customHeight="1" x14ac:dyDescent="0.25">
      <c r="G53" s="12"/>
      <c r="M53" s="1"/>
      <c r="Z53" s="1"/>
      <c r="AA53" s="1"/>
      <c r="AB53" s="1"/>
      <c r="AC53" s="1"/>
      <c r="AD53" s="1"/>
      <c r="AE53" s="1"/>
      <c r="AF53" s="1"/>
      <c r="AG53" s="1"/>
    </row>
    <row r="54" spans="1:33" ht="15.75" customHeight="1" x14ac:dyDescent="0.25">
      <c r="G54" s="12"/>
      <c r="M54" s="1"/>
      <c r="Z54" s="1"/>
      <c r="AA54" s="1"/>
      <c r="AB54" s="1"/>
      <c r="AC54" s="1"/>
      <c r="AD54" s="1"/>
      <c r="AE54" s="1"/>
      <c r="AF54" s="1"/>
      <c r="AG54" s="1"/>
    </row>
    <row r="55" spans="1:33" ht="15.75" customHeight="1" x14ac:dyDescent="0.25">
      <c r="G55" s="12"/>
      <c r="M55" s="1"/>
      <c r="Z55" s="1"/>
      <c r="AA55" s="1"/>
      <c r="AB55" s="1"/>
      <c r="AC55" s="1"/>
      <c r="AD55" s="1"/>
      <c r="AE55" s="1"/>
      <c r="AF55" s="1"/>
      <c r="AG55" s="1"/>
    </row>
    <row r="56" spans="1:33" ht="15.75" customHeight="1" x14ac:dyDescent="0.25">
      <c r="G56" s="12"/>
      <c r="M56" s="1"/>
      <c r="Z56" s="1"/>
      <c r="AA56" s="1"/>
      <c r="AB56" s="1"/>
      <c r="AC56" s="1"/>
      <c r="AD56" s="1"/>
      <c r="AE56" s="1"/>
      <c r="AF56" s="1"/>
      <c r="AG56" s="1"/>
    </row>
    <row r="57" spans="1:33" ht="15.75" customHeight="1" x14ac:dyDescent="0.25">
      <c r="G57" s="12"/>
      <c r="M57" s="1"/>
      <c r="Z57" s="1"/>
      <c r="AA57" s="1"/>
      <c r="AB57" s="1"/>
      <c r="AC57" s="1"/>
      <c r="AD57" s="1"/>
      <c r="AE57" s="1"/>
      <c r="AF57" s="1"/>
      <c r="AG57" s="1"/>
    </row>
    <row r="58" spans="1:33" ht="15.75" customHeight="1" x14ac:dyDescent="0.25">
      <c r="G58" s="12"/>
      <c r="M58" s="1"/>
      <c r="Z58" s="1"/>
      <c r="AA58" s="1"/>
      <c r="AB58" s="1"/>
      <c r="AC58" s="1"/>
      <c r="AD58" s="1"/>
      <c r="AE58" s="1"/>
      <c r="AF58" s="1"/>
      <c r="AG58" s="1"/>
    </row>
    <row r="59" spans="1:33" ht="15.75" customHeight="1" x14ac:dyDescent="0.25">
      <c r="G59" s="12"/>
      <c r="M59" s="1"/>
      <c r="Z59" s="1"/>
      <c r="AA59" s="1"/>
      <c r="AB59" s="1"/>
      <c r="AC59" s="1"/>
      <c r="AD59" s="1"/>
      <c r="AE59" s="1"/>
      <c r="AF59" s="1"/>
      <c r="AG59" s="1"/>
    </row>
    <row r="60" spans="1:33" ht="15.75" customHeight="1" x14ac:dyDescent="0.25">
      <c r="G60" s="12"/>
      <c r="M60" s="1"/>
      <c r="Z60" s="1"/>
      <c r="AA60" s="1"/>
      <c r="AB60" s="1"/>
      <c r="AC60" s="1"/>
      <c r="AD60" s="1"/>
      <c r="AE60" s="1"/>
      <c r="AF60" s="1"/>
      <c r="AG60" s="1"/>
    </row>
    <row r="61" spans="1:33" ht="15.75" customHeight="1" x14ac:dyDescent="0.25">
      <c r="G61" s="12"/>
      <c r="M61" s="1"/>
      <c r="Z61" s="1"/>
      <c r="AA61" s="1"/>
      <c r="AB61" s="1"/>
      <c r="AC61" s="1"/>
      <c r="AD61" s="1"/>
      <c r="AE61" s="1"/>
      <c r="AF61" s="1"/>
      <c r="AG61" s="1"/>
    </row>
    <row r="62" spans="1:33" ht="15.75" customHeight="1" x14ac:dyDescent="0.25">
      <c r="G62" s="12"/>
      <c r="M62" s="1"/>
      <c r="Z62" s="1"/>
      <c r="AA62" s="1"/>
      <c r="AB62" s="1"/>
      <c r="AC62" s="1"/>
      <c r="AD62" s="1"/>
      <c r="AE62" s="1"/>
      <c r="AF62" s="1"/>
      <c r="AG62" s="1"/>
    </row>
    <row r="63" spans="1:33" ht="15.75" customHeight="1" x14ac:dyDescent="0.25">
      <c r="G63" s="12"/>
      <c r="M63" s="1"/>
      <c r="Z63" s="1"/>
      <c r="AA63" s="1"/>
      <c r="AB63" s="1"/>
      <c r="AC63" s="1"/>
      <c r="AD63" s="1"/>
      <c r="AE63" s="1"/>
      <c r="AF63" s="1"/>
      <c r="AG63" s="1"/>
    </row>
    <row r="64" spans="1:33" ht="15.75" customHeight="1" x14ac:dyDescent="0.25">
      <c r="G64" s="12"/>
      <c r="M64" s="1"/>
      <c r="Z64" s="1"/>
      <c r="AA64" s="1"/>
      <c r="AB64" s="1"/>
      <c r="AC64" s="1"/>
      <c r="AD64" s="1"/>
      <c r="AE64" s="1"/>
      <c r="AF64" s="1"/>
      <c r="AG64" s="1"/>
    </row>
    <row r="65" spans="7:33" ht="15.75" customHeight="1" x14ac:dyDescent="0.25">
      <c r="G65" s="12"/>
      <c r="M65" s="1"/>
      <c r="Z65" s="1"/>
      <c r="AA65" s="1"/>
      <c r="AB65" s="1"/>
      <c r="AC65" s="1"/>
      <c r="AD65" s="1"/>
      <c r="AE65" s="1"/>
      <c r="AF65" s="1"/>
      <c r="AG65" s="1"/>
    </row>
    <row r="66" spans="7:33" ht="15.75" customHeight="1" x14ac:dyDescent="0.25">
      <c r="G66" s="12"/>
      <c r="M66" s="1"/>
      <c r="Z66" s="1"/>
      <c r="AA66" s="1"/>
      <c r="AB66" s="1"/>
      <c r="AC66" s="1"/>
      <c r="AD66" s="1"/>
      <c r="AE66" s="1"/>
      <c r="AF66" s="1"/>
      <c r="AG66" s="1"/>
    </row>
    <row r="67" spans="7:33" ht="15.75" customHeight="1" x14ac:dyDescent="0.25">
      <c r="G67" s="12"/>
      <c r="M67" s="1"/>
      <c r="Z67" s="1"/>
      <c r="AA67" s="1"/>
      <c r="AB67" s="1"/>
      <c r="AC67" s="1"/>
      <c r="AD67" s="1"/>
      <c r="AE67" s="1"/>
      <c r="AF67" s="1"/>
      <c r="AG67" s="1"/>
    </row>
    <row r="68" spans="7:33" ht="15.75" customHeight="1" x14ac:dyDescent="0.25">
      <c r="G68" s="12"/>
      <c r="M68" s="1"/>
      <c r="Z68" s="1"/>
      <c r="AA68" s="1"/>
      <c r="AB68" s="1"/>
      <c r="AC68" s="1"/>
      <c r="AD68" s="1"/>
      <c r="AE68" s="1"/>
      <c r="AF68" s="1"/>
      <c r="AG68" s="1"/>
    </row>
    <row r="69" spans="7:33" ht="15.75" customHeight="1" x14ac:dyDescent="0.25">
      <c r="G69" s="12"/>
      <c r="M69" s="1"/>
      <c r="Z69" s="1"/>
      <c r="AA69" s="1"/>
      <c r="AB69" s="1"/>
      <c r="AC69" s="1"/>
      <c r="AD69" s="1"/>
      <c r="AE69" s="1"/>
      <c r="AF69" s="1"/>
      <c r="AG69" s="1"/>
    </row>
    <row r="70" spans="7:33" ht="15.75" customHeight="1" x14ac:dyDescent="0.25">
      <c r="G70" s="12"/>
      <c r="M70" s="1"/>
      <c r="Z70" s="1"/>
      <c r="AA70" s="1"/>
      <c r="AB70" s="1"/>
      <c r="AC70" s="1"/>
      <c r="AD70" s="1"/>
      <c r="AE70" s="1"/>
      <c r="AF70" s="1"/>
      <c r="AG70" s="1"/>
    </row>
    <row r="71" spans="7:33" ht="15.75" customHeight="1" x14ac:dyDescent="0.25">
      <c r="G71" s="12"/>
      <c r="M71" s="1"/>
      <c r="Z71" s="1"/>
      <c r="AA71" s="1"/>
      <c r="AB71" s="1"/>
      <c r="AC71" s="1"/>
      <c r="AD71" s="1"/>
      <c r="AE71" s="1"/>
      <c r="AF71" s="1"/>
      <c r="AG71" s="1"/>
    </row>
    <row r="72" spans="7:33" ht="15.75" customHeight="1" x14ac:dyDescent="0.25">
      <c r="G72" s="12"/>
      <c r="M72" s="1"/>
      <c r="Z72" s="1"/>
      <c r="AA72" s="1"/>
      <c r="AB72" s="1"/>
      <c r="AC72" s="1"/>
      <c r="AD72" s="1"/>
      <c r="AE72" s="1"/>
      <c r="AF72" s="1"/>
      <c r="AG72" s="1"/>
    </row>
    <row r="73" spans="7:33" ht="15.75" customHeight="1" x14ac:dyDescent="0.25">
      <c r="G73" s="12"/>
      <c r="M73" s="1"/>
      <c r="Z73" s="1"/>
      <c r="AA73" s="1"/>
      <c r="AB73" s="1"/>
      <c r="AC73" s="1"/>
      <c r="AD73" s="1"/>
      <c r="AE73" s="1"/>
      <c r="AF73" s="1"/>
      <c r="AG73" s="1"/>
    </row>
    <row r="74" spans="7:33" ht="15.75" customHeight="1" x14ac:dyDescent="0.25">
      <c r="G74" s="12"/>
      <c r="M74" s="1"/>
      <c r="Z74" s="1"/>
      <c r="AA74" s="1"/>
      <c r="AB74" s="1"/>
      <c r="AC74" s="1"/>
      <c r="AD74" s="1"/>
      <c r="AE74" s="1"/>
      <c r="AF74" s="1"/>
      <c r="AG74" s="1"/>
    </row>
    <row r="75" spans="7:33" ht="15.75" customHeight="1" x14ac:dyDescent="0.25">
      <c r="G75" s="12"/>
      <c r="M75" s="1"/>
      <c r="Z75" s="1"/>
      <c r="AA75" s="1"/>
      <c r="AB75" s="1"/>
      <c r="AC75" s="1"/>
      <c r="AD75" s="1"/>
      <c r="AE75" s="1"/>
      <c r="AF75" s="1"/>
      <c r="AG75" s="1"/>
    </row>
    <row r="76" spans="7:33" ht="15.75" customHeight="1" x14ac:dyDescent="0.25">
      <c r="G76" s="12"/>
      <c r="M76" s="1"/>
      <c r="Z76" s="1"/>
      <c r="AA76" s="1"/>
      <c r="AB76" s="1"/>
      <c r="AC76" s="1"/>
      <c r="AD76" s="1"/>
      <c r="AE76" s="1"/>
      <c r="AF76" s="1"/>
      <c r="AG76" s="1"/>
    </row>
    <row r="77" spans="7:33" ht="15.75" customHeight="1" x14ac:dyDescent="0.25">
      <c r="G77" s="12"/>
      <c r="M77" s="1"/>
      <c r="Z77" s="1"/>
      <c r="AA77" s="1"/>
      <c r="AB77" s="1"/>
      <c r="AC77" s="1"/>
      <c r="AD77" s="1"/>
      <c r="AE77" s="1"/>
      <c r="AF77" s="1"/>
      <c r="AG77" s="1"/>
    </row>
    <row r="78" spans="7:33" ht="15.75" customHeight="1" x14ac:dyDescent="0.25">
      <c r="G78" s="12"/>
      <c r="M78" s="1"/>
      <c r="Z78" s="1"/>
      <c r="AA78" s="1"/>
      <c r="AB78" s="1"/>
      <c r="AC78" s="1"/>
      <c r="AD78" s="1"/>
      <c r="AE78" s="1"/>
      <c r="AF78" s="1"/>
      <c r="AG78" s="1"/>
    </row>
    <row r="79" spans="7:33" ht="15.75" customHeight="1" x14ac:dyDescent="0.25">
      <c r="G79" s="12"/>
      <c r="M79" s="1"/>
      <c r="Z79" s="1"/>
      <c r="AA79" s="1"/>
      <c r="AB79" s="1"/>
      <c r="AC79" s="1"/>
      <c r="AD79" s="1"/>
      <c r="AE79" s="1"/>
      <c r="AF79" s="1"/>
      <c r="AG79" s="1"/>
    </row>
    <row r="80" spans="7:33" ht="15.75" customHeight="1" x14ac:dyDescent="0.25">
      <c r="G80" s="12"/>
      <c r="M80" s="1"/>
      <c r="Z80" s="1"/>
      <c r="AA80" s="1"/>
      <c r="AB80" s="1"/>
      <c r="AC80" s="1"/>
      <c r="AD80" s="1"/>
      <c r="AE80" s="1"/>
      <c r="AF80" s="1"/>
      <c r="AG80" s="1"/>
    </row>
    <row r="81" spans="7:33" ht="15.75" customHeight="1" x14ac:dyDescent="0.25">
      <c r="G81" s="12"/>
      <c r="M81" s="1"/>
      <c r="Z81" s="1"/>
      <c r="AA81" s="1"/>
      <c r="AB81" s="1"/>
      <c r="AC81" s="1"/>
      <c r="AD81" s="1"/>
      <c r="AE81" s="1"/>
      <c r="AF81" s="1"/>
      <c r="AG81" s="1"/>
    </row>
    <row r="82" spans="7:33" ht="15.75" customHeight="1" x14ac:dyDescent="0.25">
      <c r="G82" s="12"/>
      <c r="M82" s="1"/>
      <c r="Z82" s="1"/>
      <c r="AA82" s="1"/>
      <c r="AB82" s="1"/>
      <c r="AC82" s="1"/>
      <c r="AD82" s="1"/>
      <c r="AE82" s="1"/>
      <c r="AF82" s="1"/>
      <c r="AG82" s="1"/>
    </row>
    <row r="83" spans="7:33" ht="15.75" customHeight="1" x14ac:dyDescent="0.25">
      <c r="G83" s="12"/>
      <c r="M83" s="1"/>
      <c r="Z83" s="1"/>
      <c r="AA83" s="1"/>
      <c r="AB83" s="1"/>
      <c r="AC83" s="1"/>
      <c r="AD83" s="1"/>
      <c r="AE83" s="1"/>
      <c r="AF83" s="1"/>
      <c r="AG83" s="1"/>
    </row>
    <row r="84" spans="7:33" ht="15.75" customHeight="1" x14ac:dyDescent="0.25">
      <c r="G84" s="12"/>
      <c r="M84" s="1"/>
      <c r="Z84" s="1"/>
      <c r="AA84" s="1"/>
      <c r="AB84" s="1"/>
      <c r="AC84" s="1"/>
      <c r="AD84" s="1"/>
      <c r="AE84" s="1"/>
      <c r="AF84" s="1"/>
      <c r="AG84" s="1"/>
    </row>
    <row r="85" spans="7:33" ht="15.75" customHeight="1" x14ac:dyDescent="0.25">
      <c r="G85" s="12"/>
      <c r="M85" s="1"/>
      <c r="Z85" s="1"/>
      <c r="AA85" s="1"/>
      <c r="AB85" s="1"/>
      <c r="AC85" s="1"/>
      <c r="AD85" s="1"/>
      <c r="AE85" s="1"/>
      <c r="AF85" s="1"/>
      <c r="AG85" s="1"/>
    </row>
    <row r="86" spans="7:33" ht="15.75" customHeight="1" x14ac:dyDescent="0.25">
      <c r="G86" s="12"/>
      <c r="M86" s="1"/>
      <c r="Z86" s="1"/>
      <c r="AA86" s="1"/>
      <c r="AB86" s="1"/>
      <c r="AC86" s="1"/>
      <c r="AD86" s="1"/>
      <c r="AE86" s="1"/>
      <c r="AF86" s="1"/>
      <c r="AG86" s="1"/>
    </row>
    <row r="87" spans="7:33" ht="15.75" customHeight="1" x14ac:dyDescent="0.25">
      <c r="G87" s="12"/>
      <c r="M87" s="1"/>
      <c r="Z87" s="1"/>
      <c r="AA87" s="1"/>
      <c r="AB87" s="1"/>
      <c r="AC87" s="1"/>
      <c r="AD87" s="1"/>
      <c r="AE87" s="1"/>
      <c r="AF87" s="1"/>
      <c r="AG87" s="1"/>
    </row>
    <row r="88" spans="7:33" ht="15.75" customHeight="1" x14ac:dyDescent="0.25">
      <c r="G88" s="12"/>
      <c r="M88" s="1"/>
      <c r="Z88" s="1"/>
      <c r="AA88" s="1"/>
      <c r="AB88" s="1"/>
      <c r="AC88" s="1"/>
      <c r="AD88" s="1"/>
      <c r="AE88" s="1"/>
      <c r="AF88" s="1"/>
      <c r="AG88" s="1"/>
    </row>
    <row r="89" spans="7:33" ht="15.75" customHeight="1" x14ac:dyDescent="0.25">
      <c r="G89" s="12"/>
      <c r="M89" s="1"/>
      <c r="Z89" s="1"/>
      <c r="AA89" s="1"/>
      <c r="AB89" s="1"/>
      <c r="AC89" s="1"/>
      <c r="AD89" s="1"/>
      <c r="AE89" s="1"/>
      <c r="AF89" s="1"/>
      <c r="AG89" s="1"/>
    </row>
    <row r="90" spans="7:33" ht="15.75" customHeight="1" x14ac:dyDescent="0.25">
      <c r="G90" s="12"/>
      <c r="M90" s="1"/>
      <c r="Z90" s="1"/>
      <c r="AA90" s="1"/>
      <c r="AB90" s="1"/>
      <c r="AC90" s="1"/>
      <c r="AD90" s="1"/>
      <c r="AE90" s="1"/>
      <c r="AF90" s="1"/>
      <c r="AG90" s="1"/>
    </row>
    <row r="91" spans="7:33" ht="15.75" customHeight="1" x14ac:dyDescent="0.25">
      <c r="G91" s="12"/>
      <c r="M91" s="1"/>
      <c r="Z91" s="1"/>
      <c r="AA91" s="1"/>
      <c r="AB91" s="1"/>
      <c r="AC91" s="1"/>
      <c r="AD91" s="1"/>
      <c r="AE91" s="1"/>
      <c r="AF91" s="1"/>
      <c r="AG91" s="1"/>
    </row>
    <row r="92" spans="7:33" ht="15.75" customHeight="1" x14ac:dyDescent="0.25">
      <c r="G92" s="12"/>
      <c r="M92" s="1"/>
      <c r="Z92" s="1"/>
      <c r="AA92" s="1"/>
      <c r="AB92" s="1"/>
      <c r="AC92" s="1"/>
      <c r="AD92" s="1"/>
      <c r="AE92" s="1"/>
      <c r="AF92" s="1"/>
      <c r="AG92" s="1"/>
    </row>
    <row r="93" spans="7:33" ht="15.75" customHeight="1" x14ac:dyDescent="0.25">
      <c r="G93" s="12"/>
      <c r="M93" s="1"/>
      <c r="Z93" s="1"/>
      <c r="AA93" s="1"/>
      <c r="AB93" s="1"/>
      <c r="AC93" s="1"/>
      <c r="AD93" s="1"/>
      <c r="AE93" s="1"/>
      <c r="AF93" s="1"/>
      <c r="AG93" s="1"/>
    </row>
    <row r="94" spans="7:33" ht="15.75" customHeight="1" x14ac:dyDescent="0.25">
      <c r="G94" s="12"/>
      <c r="M94" s="1"/>
      <c r="Z94" s="1"/>
      <c r="AA94" s="1"/>
      <c r="AB94" s="1"/>
      <c r="AC94" s="1"/>
      <c r="AD94" s="1"/>
      <c r="AE94" s="1"/>
      <c r="AF94" s="1"/>
      <c r="AG94" s="1"/>
    </row>
    <row r="95" spans="7:33" ht="15.75" customHeight="1" x14ac:dyDescent="0.25">
      <c r="G95" s="12"/>
      <c r="M95" s="1"/>
      <c r="Z95" s="1"/>
      <c r="AA95" s="1"/>
      <c r="AB95" s="1"/>
      <c r="AC95" s="1"/>
      <c r="AD95" s="1"/>
      <c r="AE95" s="1"/>
      <c r="AF95" s="1"/>
      <c r="AG95" s="1"/>
    </row>
    <row r="96" spans="7:33" ht="15.75" customHeight="1" x14ac:dyDescent="0.25">
      <c r="G96" s="12"/>
      <c r="M96" s="1"/>
      <c r="Z96" s="1"/>
      <c r="AA96" s="1"/>
      <c r="AB96" s="1"/>
      <c r="AC96" s="1"/>
      <c r="AD96" s="1"/>
      <c r="AE96" s="1"/>
      <c r="AF96" s="1"/>
      <c r="AG96" s="1"/>
    </row>
    <row r="97" spans="7:33" ht="15.75" customHeight="1" x14ac:dyDescent="0.25">
      <c r="G97" s="12"/>
      <c r="M97" s="1"/>
      <c r="Z97" s="1"/>
      <c r="AA97" s="1"/>
      <c r="AB97" s="1"/>
      <c r="AC97" s="1"/>
      <c r="AD97" s="1"/>
      <c r="AE97" s="1"/>
      <c r="AF97" s="1"/>
      <c r="AG97" s="1"/>
    </row>
    <row r="98" spans="7:33" ht="15.75" customHeight="1" x14ac:dyDescent="0.25">
      <c r="G98" s="12"/>
      <c r="M98" s="1"/>
      <c r="Z98" s="1"/>
      <c r="AA98" s="1"/>
      <c r="AB98" s="1"/>
      <c r="AC98" s="1"/>
      <c r="AD98" s="1"/>
      <c r="AE98" s="1"/>
      <c r="AF98" s="1"/>
      <c r="AG98" s="1"/>
    </row>
    <row r="99" spans="7:33" ht="15.75" customHeight="1" x14ac:dyDescent="0.25">
      <c r="G99" s="12"/>
      <c r="M99" s="1"/>
      <c r="Z99" s="1"/>
      <c r="AA99" s="1"/>
      <c r="AB99" s="1"/>
      <c r="AC99" s="1"/>
      <c r="AD99" s="1"/>
      <c r="AE99" s="1"/>
      <c r="AF99" s="1"/>
      <c r="AG99" s="1"/>
    </row>
    <row r="100" spans="7:33" ht="15.75" customHeight="1" x14ac:dyDescent="0.25">
      <c r="G100" s="12"/>
      <c r="M100" s="1"/>
      <c r="Z100" s="1"/>
      <c r="AA100" s="1"/>
      <c r="AB100" s="1"/>
      <c r="AC100" s="1"/>
      <c r="AD100" s="1"/>
      <c r="AE100" s="1"/>
      <c r="AF100" s="1"/>
      <c r="AG100" s="1"/>
    </row>
    <row r="101" spans="7:33" ht="15.75" customHeight="1" x14ac:dyDescent="0.25">
      <c r="G101" s="12"/>
      <c r="M101" s="1"/>
      <c r="Z101" s="1"/>
      <c r="AA101" s="1"/>
      <c r="AB101" s="1"/>
      <c r="AC101" s="1"/>
      <c r="AD101" s="1"/>
      <c r="AE101" s="1"/>
      <c r="AF101" s="1"/>
      <c r="AG101" s="1"/>
    </row>
    <row r="102" spans="7:33" ht="15.75" customHeight="1" x14ac:dyDescent="0.25">
      <c r="G102" s="12"/>
      <c r="M102" s="1"/>
      <c r="Z102" s="1"/>
      <c r="AA102" s="1"/>
      <c r="AB102" s="1"/>
      <c r="AC102" s="1"/>
      <c r="AD102" s="1"/>
      <c r="AE102" s="1"/>
      <c r="AF102" s="1"/>
      <c r="AG102" s="1"/>
    </row>
    <row r="103" spans="7:33" ht="15.75" customHeight="1" x14ac:dyDescent="0.25">
      <c r="G103" s="12"/>
      <c r="M103" s="1"/>
      <c r="Z103" s="1"/>
      <c r="AA103" s="1"/>
      <c r="AB103" s="1"/>
      <c r="AC103" s="1"/>
      <c r="AD103" s="1"/>
      <c r="AE103" s="1"/>
      <c r="AF103" s="1"/>
      <c r="AG103" s="1"/>
    </row>
    <row r="104" spans="7:33" ht="15.75" customHeight="1" x14ac:dyDescent="0.25">
      <c r="G104" s="12"/>
      <c r="M104" s="1"/>
      <c r="Z104" s="1"/>
      <c r="AA104" s="1"/>
      <c r="AB104" s="1"/>
      <c r="AC104" s="1"/>
      <c r="AD104" s="1"/>
      <c r="AE104" s="1"/>
      <c r="AF104" s="1"/>
      <c r="AG104" s="1"/>
    </row>
    <row r="105" spans="7:33" ht="15.75" customHeight="1" x14ac:dyDescent="0.25">
      <c r="G105" s="12"/>
      <c r="M105" s="1"/>
      <c r="Z105" s="1"/>
      <c r="AA105" s="1"/>
      <c r="AB105" s="1"/>
      <c r="AC105" s="1"/>
      <c r="AD105" s="1"/>
      <c r="AE105" s="1"/>
      <c r="AF105" s="1"/>
      <c r="AG105" s="1"/>
    </row>
    <row r="106" spans="7:33" ht="15.75" customHeight="1" x14ac:dyDescent="0.25">
      <c r="G106" s="12"/>
      <c r="M106" s="1"/>
      <c r="Z106" s="1"/>
      <c r="AA106" s="1"/>
      <c r="AB106" s="1"/>
      <c r="AC106" s="1"/>
      <c r="AD106" s="1"/>
      <c r="AE106" s="1"/>
      <c r="AF106" s="1"/>
      <c r="AG106" s="1"/>
    </row>
    <row r="107" spans="7:33" ht="15.75" customHeight="1" x14ac:dyDescent="0.25">
      <c r="G107" s="12"/>
      <c r="M107" s="1"/>
      <c r="Z107" s="1"/>
      <c r="AA107" s="1"/>
      <c r="AB107" s="1"/>
      <c r="AC107" s="1"/>
      <c r="AD107" s="1"/>
      <c r="AE107" s="1"/>
      <c r="AF107" s="1"/>
      <c r="AG107" s="1"/>
    </row>
    <row r="108" spans="7:33" ht="15.75" customHeight="1" x14ac:dyDescent="0.25">
      <c r="G108" s="12"/>
      <c r="M108" s="1"/>
      <c r="Z108" s="1"/>
      <c r="AA108" s="1"/>
      <c r="AB108" s="1"/>
      <c r="AC108" s="1"/>
      <c r="AD108" s="1"/>
      <c r="AE108" s="1"/>
      <c r="AF108" s="1"/>
      <c r="AG108" s="1"/>
    </row>
    <row r="109" spans="7:33" ht="15.75" customHeight="1" x14ac:dyDescent="0.25">
      <c r="G109" s="12"/>
      <c r="M109" s="1"/>
      <c r="Z109" s="1"/>
      <c r="AA109" s="1"/>
      <c r="AB109" s="1"/>
      <c r="AC109" s="1"/>
      <c r="AD109" s="1"/>
      <c r="AE109" s="1"/>
      <c r="AF109" s="1"/>
      <c r="AG109" s="1"/>
    </row>
    <row r="110" spans="7:33" ht="15.75" customHeight="1" x14ac:dyDescent="0.25">
      <c r="G110" s="12"/>
      <c r="M110" s="1"/>
      <c r="Z110" s="1"/>
      <c r="AA110" s="1"/>
      <c r="AB110" s="1"/>
      <c r="AC110" s="1"/>
      <c r="AD110" s="1"/>
      <c r="AE110" s="1"/>
      <c r="AF110" s="1"/>
      <c r="AG110" s="1"/>
    </row>
    <row r="111" spans="7:33" ht="15.75" customHeight="1" x14ac:dyDescent="0.25">
      <c r="G111" s="12"/>
      <c r="M111" s="1"/>
      <c r="Z111" s="1"/>
      <c r="AA111" s="1"/>
      <c r="AB111" s="1"/>
      <c r="AC111" s="1"/>
      <c r="AD111" s="1"/>
      <c r="AE111" s="1"/>
      <c r="AF111" s="1"/>
      <c r="AG111" s="1"/>
    </row>
    <row r="112" spans="7:33" ht="15.75" customHeight="1" x14ac:dyDescent="0.25">
      <c r="G112" s="12"/>
      <c r="M112" s="1"/>
      <c r="Z112" s="1"/>
      <c r="AA112" s="1"/>
      <c r="AB112" s="1"/>
      <c r="AC112" s="1"/>
      <c r="AD112" s="1"/>
      <c r="AE112" s="1"/>
      <c r="AF112" s="1"/>
      <c r="AG112" s="1"/>
    </row>
    <row r="113" spans="7:33" ht="15.75" customHeight="1" x14ac:dyDescent="0.25">
      <c r="G113" s="12"/>
      <c r="M113" s="1"/>
      <c r="Z113" s="1"/>
      <c r="AA113" s="1"/>
      <c r="AB113" s="1"/>
      <c r="AC113" s="1"/>
      <c r="AD113" s="1"/>
      <c r="AE113" s="1"/>
      <c r="AF113" s="1"/>
      <c r="AG113" s="1"/>
    </row>
    <row r="114" spans="7:33" ht="15.75" customHeight="1" x14ac:dyDescent="0.25">
      <c r="G114" s="12"/>
      <c r="M114" s="1"/>
      <c r="Z114" s="1"/>
      <c r="AA114" s="1"/>
      <c r="AB114" s="1"/>
      <c r="AC114" s="1"/>
      <c r="AD114" s="1"/>
      <c r="AE114" s="1"/>
      <c r="AF114" s="1"/>
      <c r="AG114" s="1"/>
    </row>
    <row r="115" spans="7:33" ht="15.75" customHeight="1" x14ac:dyDescent="0.25">
      <c r="G115" s="12"/>
      <c r="M115" s="1"/>
      <c r="Z115" s="1"/>
      <c r="AA115" s="1"/>
      <c r="AB115" s="1"/>
      <c r="AC115" s="1"/>
      <c r="AD115" s="1"/>
      <c r="AE115" s="1"/>
      <c r="AF115" s="1"/>
      <c r="AG115" s="1"/>
    </row>
    <row r="116" spans="7:33" ht="15.75" customHeight="1" x14ac:dyDescent="0.25">
      <c r="G116" s="12"/>
      <c r="M116" s="1"/>
      <c r="Z116" s="1"/>
      <c r="AA116" s="1"/>
      <c r="AB116" s="1"/>
      <c r="AC116" s="1"/>
      <c r="AD116" s="1"/>
      <c r="AE116" s="1"/>
      <c r="AF116" s="1"/>
      <c r="AG116" s="1"/>
    </row>
    <row r="117" spans="7:33" ht="15.75" customHeight="1" x14ac:dyDescent="0.25">
      <c r="G117" s="12"/>
      <c r="M117" s="1"/>
      <c r="Z117" s="1"/>
      <c r="AA117" s="1"/>
      <c r="AB117" s="1"/>
      <c r="AC117" s="1"/>
      <c r="AD117" s="1"/>
      <c r="AE117" s="1"/>
      <c r="AF117" s="1"/>
      <c r="AG117" s="1"/>
    </row>
    <row r="118" spans="7:33" ht="15.75" customHeight="1" x14ac:dyDescent="0.25">
      <c r="G118" s="12"/>
      <c r="M118" s="1"/>
      <c r="Z118" s="1"/>
      <c r="AA118" s="1"/>
      <c r="AB118" s="1"/>
      <c r="AC118" s="1"/>
      <c r="AD118" s="1"/>
      <c r="AE118" s="1"/>
      <c r="AF118" s="1"/>
      <c r="AG118" s="1"/>
    </row>
    <row r="119" spans="7:33" ht="15.75" customHeight="1" x14ac:dyDescent="0.25">
      <c r="G119" s="12"/>
      <c r="M119" s="1"/>
      <c r="Z119" s="1"/>
      <c r="AA119" s="1"/>
      <c r="AB119" s="1"/>
      <c r="AC119" s="1"/>
      <c r="AD119" s="1"/>
      <c r="AE119" s="1"/>
      <c r="AF119" s="1"/>
      <c r="AG119" s="1"/>
    </row>
    <row r="120" spans="7:33" ht="15.75" customHeight="1" x14ac:dyDescent="0.25">
      <c r="G120" s="12"/>
      <c r="M120" s="1"/>
      <c r="Z120" s="1"/>
      <c r="AA120" s="1"/>
      <c r="AB120" s="1"/>
      <c r="AC120" s="1"/>
      <c r="AD120" s="1"/>
      <c r="AE120" s="1"/>
      <c r="AF120" s="1"/>
      <c r="AG120" s="1"/>
    </row>
    <row r="121" spans="7:33" ht="15.75" customHeight="1" x14ac:dyDescent="0.25">
      <c r="G121" s="12"/>
      <c r="M121" s="1"/>
      <c r="Z121" s="1"/>
      <c r="AA121" s="1"/>
      <c r="AB121" s="1"/>
      <c r="AC121" s="1"/>
      <c r="AD121" s="1"/>
      <c r="AE121" s="1"/>
      <c r="AF121" s="1"/>
      <c r="AG121" s="1"/>
    </row>
    <row r="122" spans="7:33" ht="15.75" customHeight="1" x14ac:dyDescent="0.25">
      <c r="G122" s="12"/>
      <c r="M122" s="1"/>
      <c r="Z122" s="1"/>
      <c r="AA122" s="1"/>
      <c r="AB122" s="1"/>
      <c r="AC122" s="1"/>
      <c r="AD122" s="1"/>
      <c r="AE122" s="1"/>
      <c r="AF122" s="1"/>
      <c r="AG122" s="1"/>
    </row>
    <row r="123" spans="7:33" ht="15.75" customHeight="1" x14ac:dyDescent="0.25">
      <c r="G123" s="12"/>
      <c r="M123" s="1"/>
      <c r="Z123" s="1"/>
      <c r="AA123" s="1"/>
      <c r="AB123" s="1"/>
      <c r="AC123" s="1"/>
      <c r="AD123" s="1"/>
      <c r="AE123" s="1"/>
      <c r="AF123" s="1"/>
      <c r="AG123" s="1"/>
    </row>
    <row r="124" spans="7:33" ht="15.75" customHeight="1" x14ac:dyDescent="0.25">
      <c r="G124" s="12"/>
      <c r="M124" s="1"/>
      <c r="Z124" s="1"/>
      <c r="AA124" s="1"/>
      <c r="AB124" s="1"/>
      <c r="AC124" s="1"/>
      <c r="AD124" s="1"/>
      <c r="AE124" s="1"/>
      <c r="AF124" s="1"/>
      <c r="AG124" s="1"/>
    </row>
    <row r="125" spans="7:33" ht="15.75" customHeight="1" x14ac:dyDescent="0.25">
      <c r="G125" s="12"/>
      <c r="M125" s="1"/>
      <c r="Z125" s="1"/>
      <c r="AA125" s="1"/>
      <c r="AB125" s="1"/>
      <c r="AC125" s="1"/>
      <c r="AD125" s="1"/>
      <c r="AE125" s="1"/>
      <c r="AF125" s="1"/>
      <c r="AG125" s="1"/>
    </row>
    <row r="126" spans="7:33" ht="15.75" customHeight="1" x14ac:dyDescent="0.25">
      <c r="G126" s="12"/>
      <c r="M126" s="1"/>
      <c r="Z126" s="1"/>
      <c r="AA126" s="1"/>
      <c r="AB126" s="1"/>
      <c r="AC126" s="1"/>
      <c r="AD126" s="1"/>
      <c r="AE126" s="1"/>
      <c r="AF126" s="1"/>
      <c r="AG126" s="1"/>
    </row>
    <row r="127" spans="7:33" ht="15.75" customHeight="1" x14ac:dyDescent="0.25">
      <c r="G127" s="12"/>
      <c r="M127" s="1"/>
      <c r="Z127" s="1"/>
      <c r="AA127" s="1"/>
      <c r="AB127" s="1"/>
      <c r="AC127" s="1"/>
      <c r="AD127" s="1"/>
      <c r="AE127" s="1"/>
      <c r="AF127" s="1"/>
      <c r="AG127" s="1"/>
    </row>
    <row r="128" spans="7:33" ht="15.75" customHeight="1" x14ac:dyDescent="0.25">
      <c r="G128" s="12"/>
      <c r="M128" s="1"/>
      <c r="Z128" s="1"/>
      <c r="AA128" s="1"/>
      <c r="AB128" s="1"/>
      <c r="AC128" s="1"/>
      <c r="AD128" s="1"/>
      <c r="AE128" s="1"/>
      <c r="AF128" s="1"/>
      <c r="AG128" s="1"/>
    </row>
    <row r="129" spans="7:33" ht="15.75" customHeight="1" x14ac:dyDescent="0.25">
      <c r="G129" s="12"/>
      <c r="M129" s="1"/>
      <c r="Z129" s="1"/>
      <c r="AA129" s="1"/>
      <c r="AB129" s="1"/>
      <c r="AC129" s="1"/>
      <c r="AD129" s="1"/>
      <c r="AE129" s="1"/>
      <c r="AF129" s="1"/>
      <c r="AG129" s="1"/>
    </row>
    <row r="130" spans="7:33" ht="15.75" customHeight="1" x14ac:dyDescent="0.25">
      <c r="G130" s="12"/>
      <c r="M130" s="1"/>
      <c r="Z130" s="1"/>
      <c r="AA130" s="1"/>
      <c r="AB130" s="1"/>
      <c r="AC130" s="1"/>
      <c r="AD130" s="1"/>
      <c r="AE130" s="1"/>
      <c r="AF130" s="1"/>
      <c r="AG130" s="1"/>
    </row>
    <row r="131" spans="7:33" ht="15.75" customHeight="1" x14ac:dyDescent="0.25">
      <c r="G131" s="12"/>
      <c r="M131" s="1"/>
      <c r="Z131" s="1"/>
      <c r="AA131" s="1"/>
      <c r="AB131" s="1"/>
      <c r="AC131" s="1"/>
      <c r="AD131" s="1"/>
      <c r="AE131" s="1"/>
      <c r="AF131" s="1"/>
      <c r="AG131" s="1"/>
    </row>
    <row r="132" spans="7:33" ht="15.75" customHeight="1" x14ac:dyDescent="0.25">
      <c r="G132" s="12"/>
      <c r="M132" s="1"/>
      <c r="Z132" s="1"/>
      <c r="AA132" s="1"/>
      <c r="AB132" s="1"/>
      <c r="AC132" s="1"/>
      <c r="AD132" s="1"/>
      <c r="AE132" s="1"/>
      <c r="AF132" s="1"/>
      <c r="AG132" s="1"/>
    </row>
    <row r="133" spans="7:33" ht="15.75" customHeight="1" x14ac:dyDescent="0.25">
      <c r="G133" s="12"/>
      <c r="M133" s="1"/>
      <c r="Z133" s="1"/>
      <c r="AA133" s="1"/>
      <c r="AB133" s="1"/>
      <c r="AC133" s="1"/>
      <c r="AD133" s="1"/>
      <c r="AE133" s="1"/>
      <c r="AF133" s="1"/>
      <c r="AG133" s="1"/>
    </row>
    <row r="134" spans="7:33" ht="15.75" customHeight="1" x14ac:dyDescent="0.25">
      <c r="G134" s="12"/>
      <c r="M134" s="1"/>
      <c r="Z134" s="1"/>
      <c r="AA134" s="1"/>
      <c r="AB134" s="1"/>
      <c r="AC134" s="1"/>
      <c r="AD134" s="1"/>
      <c r="AE134" s="1"/>
      <c r="AF134" s="1"/>
      <c r="AG134" s="1"/>
    </row>
    <row r="135" spans="7:33" ht="15.75" customHeight="1" x14ac:dyDescent="0.25">
      <c r="G135" s="12"/>
      <c r="M135" s="1"/>
      <c r="Z135" s="1"/>
      <c r="AA135" s="1"/>
      <c r="AB135" s="1"/>
      <c r="AC135" s="1"/>
      <c r="AD135" s="1"/>
      <c r="AE135" s="1"/>
      <c r="AF135" s="1"/>
      <c r="AG135" s="1"/>
    </row>
    <row r="136" spans="7:33" ht="15.75" customHeight="1" x14ac:dyDescent="0.25">
      <c r="G136" s="12"/>
      <c r="M136" s="1"/>
      <c r="Z136" s="1"/>
      <c r="AA136" s="1"/>
      <c r="AB136" s="1"/>
      <c r="AC136" s="1"/>
      <c r="AD136" s="1"/>
      <c r="AE136" s="1"/>
      <c r="AF136" s="1"/>
      <c r="AG136" s="1"/>
    </row>
    <row r="137" spans="7:33" ht="15.75" customHeight="1" x14ac:dyDescent="0.25">
      <c r="G137" s="12"/>
      <c r="M137" s="1"/>
      <c r="Z137" s="1"/>
      <c r="AA137" s="1"/>
      <c r="AB137" s="1"/>
      <c r="AC137" s="1"/>
      <c r="AD137" s="1"/>
      <c r="AE137" s="1"/>
      <c r="AF137" s="1"/>
      <c r="AG137" s="1"/>
    </row>
    <row r="138" spans="7:33" ht="15.75" customHeight="1" x14ac:dyDescent="0.25">
      <c r="G138" s="12"/>
      <c r="M138" s="1"/>
      <c r="Z138" s="1"/>
      <c r="AA138" s="1"/>
      <c r="AB138" s="1"/>
      <c r="AC138" s="1"/>
      <c r="AD138" s="1"/>
      <c r="AE138" s="1"/>
      <c r="AF138" s="1"/>
      <c r="AG138" s="1"/>
    </row>
    <row r="139" spans="7:33" ht="15.75" customHeight="1" x14ac:dyDescent="0.25">
      <c r="G139" s="12"/>
      <c r="M139" s="1"/>
      <c r="Z139" s="1"/>
      <c r="AA139" s="1"/>
      <c r="AB139" s="1"/>
      <c r="AC139" s="1"/>
      <c r="AD139" s="1"/>
      <c r="AE139" s="1"/>
      <c r="AF139" s="1"/>
      <c r="AG139" s="1"/>
    </row>
    <row r="140" spans="7:33" ht="15.75" customHeight="1" x14ac:dyDescent="0.25">
      <c r="G140" s="12"/>
      <c r="M140" s="1"/>
      <c r="Z140" s="1"/>
      <c r="AA140" s="1"/>
      <c r="AB140" s="1"/>
      <c r="AC140" s="1"/>
      <c r="AD140" s="1"/>
      <c r="AE140" s="1"/>
      <c r="AF140" s="1"/>
      <c r="AG140" s="1"/>
    </row>
    <row r="141" spans="7:33" ht="15.75" customHeight="1" x14ac:dyDescent="0.25">
      <c r="G141" s="12"/>
      <c r="M141" s="1"/>
      <c r="Z141" s="1"/>
      <c r="AA141" s="1"/>
      <c r="AB141" s="1"/>
      <c r="AC141" s="1"/>
      <c r="AD141" s="1"/>
      <c r="AE141" s="1"/>
      <c r="AF141" s="1"/>
      <c r="AG141" s="1"/>
    </row>
    <row r="142" spans="7:33" ht="15.75" customHeight="1" x14ac:dyDescent="0.25">
      <c r="G142" s="12"/>
      <c r="M142" s="1"/>
      <c r="Z142" s="1"/>
      <c r="AA142" s="1"/>
      <c r="AB142" s="1"/>
      <c r="AC142" s="1"/>
      <c r="AD142" s="1"/>
      <c r="AE142" s="1"/>
      <c r="AF142" s="1"/>
      <c r="AG142" s="1"/>
    </row>
    <row r="143" spans="7:33" ht="15.75" customHeight="1" x14ac:dyDescent="0.25">
      <c r="G143" s="12"/>
      <c r="M143" s="1"/>
      <c r="Z143" s="1"/>
      <c r="AA143" s="1"/>
      <c r="AB143" s="1"/>
      <c r="AC143" s="1"/>
      <c r="AD143" s="1"/>
      <c r="AE143" s="1"/>
      <c r="AF143" s="1"/>
      <c r="AG143" s="1"/>
    </row>
    <row r="144" spans="7:33" ht="15.75" customHeight="1" x14ac:dyDescent="0.25">
      <c r="G144" s="12"/>
      <c r="M144" s="1"/>
      <c r="Z144" s="1"/>
      <c r="AA144" s="1"/>
      <c r="AB144" s="1"/>
      <c r="AC144" s="1"/>
      <c r="AD144" s="1"/>
      <c r="AE144" s="1"/>
      <c r="AF144" s="1"/>
      <c r="AG144" s="1"/>
    </row>
    <row r="145" spans="7:33" ht="15.75" customHeight="1" x14ac:dyDescent="0.25">
      <c r="G145" s="12"/>
      <c r="M145" s="1"/>
      <c r="Z145" s="1"/>
      <c r="AA145" s="1"/>
      <c r="AB145" s="1"/>
      <c r="AC145" s="1"/>
      <c r="AD145" s="1"/>
      <c r="AE145" s="1"/>
      <c r="AF145" s="1"/>
      <c r="AG145" s="1"/>
    </row>
    <row r="146" spans="7:33" ht="15.75" customHeight="1" x14ac:dyDescent="0.25">
      <c r="G146" s="12"/>
      <c r="M146" s="1"/>
      <c r="Z146" s="1"/>
      <c r="AA146" s="1"/>
      <c r="AB146" s="1"/>
      <c r="AC146" s="1"/>
      <c r="AD146" s="1"/>
      <c r="AE146" s="1"/>
      <c r="AF146" s="1"/>
      <c r="AG146" s="1"/>
    </row>
    <row r="147" spans="7:33" ht="15.75" customHeight="1" x14ac:dyDescent="0.25">
      <c r="G147" s="12"/>
      <c r="M147" s="1"/>
      <c r="Z147" s="1"/>
      <c r="AA147" s="1"/>
      <c r="AB147" s="1"/>
      <c r="AC147" s="1"/>
      <c r="AD147" s="1"/>
      <c r="AE147" s="1"/>
      <c r="AF147" s="1"/>
      <c r="AG147" s="1"/>
    </row>
    <row r="148" spans="7:33" ht="15.75" customHeight="1" x14ac:dyDescent="0.25">
      <c r="G148" s="12"/>
      <c r="M148" s="1"/>
      <c r="Z148" s="1"/>
      <c r="AA148" s="1"/>
      <c r="AB148" s="1"/>
      <c r="AC148" s="1"/>
      <c r="AD148" s="1"/>
      <c r="AE148" s="1"/>
      <c r="AF148" s="1"/>
      <c r="AG148" s="1"/>
    </row>
    <row r="149" spans="7:33" ht="15.75" customHeight="1" x14ac:dyDescent="0.25">
      <c r="G149" s="12"/>
      <c r="M149" s="1"/>
      <c r="Z149" s="1"/>
      <c r="AA149" s="1"/>
      <c r="AB149" s="1"/>
      <c r="AC149" s="1"/>
      <c r="AD149" s="1"/>
      <c r="AE149" s="1"/>
      <c r="AF149" s="1"/>
      <c r="AG149" s="1"/>
    </row>
    <row r="150" spans="7:33" ht="15.75" customHeight="1" x14ac:dyDescent="0.25">
      <c r="G150" s="12"/>
      <c r="M150" s="1"/>
      <c r="Z150" s="1"/>
      <c r="AA150" s="1"/>
      <c r="AB150" s="1"/>
      <c r="AC150" s="1"/>
      <c r="AD150" s="1"/>
      <c r="AE150" s="1"/>
      <c r="AF150" s="1"/>
      <c r="AG150" s="1"/>
    </row>
    <row r="151" spans="7:33" ht="15.75" customHeight="1" x14ac:dyDescent="0.25">
      <c r="G151" s="12"/>
      <c r="M151" s="1"/>
      <c r="Z151" s="1"/>
      <c r="AA151" s="1"/>
      <c r="AB151" s="1"/>
      <c r="AC151" s="1"/>
      <c r="AD151" s="1"/>
      <c r="AE151" s="1"/>
      <c r="AF151" s="1"/>
      <c r="AG151" s="1"/>
    </row>
    <row r="152" spans="7:33" ht="15.75" customHeight="1" x14ac:dyDescent="0.25">
      <c r="G152" s="12"/>
      <c r="M152" s="1"/>
      <c r="Z152" s="1"/>
      <c r="AA152" s="1"/>
      <c r="AB152" s="1"/>
      <c r="AC152" s="1"/>
      <c r="AD152" s="1"/>
      <c r="AE152" s="1"/>
      <c r="AF152" s="1"/>
      <c r="AG152" s="1"/>
    </row>
    <row r="153" spans="7:33" ht="15.75" customHeight="1" x14ac:dyDescent="0.25">
      <c r="G153" s="12"/>
      <c r="M153" s="1"/>
      <c r="Z153" s="1"/>
      <c r="AA153" s="1"/>
      <c r="AB153" s="1"/>
      <c r="AC153" s="1"/>
      <c r="AD153" s="1"/>
      <c r="AE153" s="1"/>
      <c r="AF153" s="1"/>
      <c r="AG153" s="1"/>
    </row>
    <row r="154" spans="7:33" ht="15.75" customHeight="1" x14ac:dyDescent="0.25">
      <c r="G154" s="12"/>
      <c r="M154" s="1"/>
      <c r="Z154" s="1"/>
      <c r="AA154" s="1"/>
      <c r="AB154" s="1"/>
      <c r="AC154" s="1"/>
      <c r="AD154" s="1"/>
      <c r="AE154" s="1"/>
      <c r="AF154" s="1"/>
      <c r="AG154" s="1"/>
    </row>
    <row r="155" spans="7:33" ht="15.75" customHeight="1" x14ac:dyDescent="0.25">
      <c r="G155" s="12"/>
      <c r="M155" s="1"/>
      <c r="Z155" s="1"/>
      <c r="AA155" s="1"/>
      <c r="AB155" s="1"/>
      <c r="AC155" s="1"/>
      <c r="AD155" s="1"/>
      <c r="AE155" s="1"/>
      <c r="AF155" s="1"/>
      <c r="AG155" s="1"/>
    </row>
    <row r="156" spans="7:33" ht="15.75" customHeight="1" x14ac:dyDescent="0.25">
      <c r="G156" s="12"/>
      <c r="M156" s="1"/>
      <c r="Z156" s="1"/>
      <c r="AA156" s="1"/>
      <c r="AB156" s="1"/>
      <c r="AC156" s="1"/>
      <c r="AD156" s="1"/>
      <c r="AE156" s="1"/>
      <c r="AF156" s="1"/>
      <c r="AG156" s="1"/>
    </row>
    <row r="157" spans="7:33" ht="15.75" customHeight="1" x14ac:dyDescent="0.25">
      <c r="G157" s="12"/>
      <c r="M157" s="1"/>
      <c r="Z157" s="1"/>
      <c r="AA157" s="1"/>
      <c r="AB157" s="1"/>
      <c r="AC157" s="1"/>
      <c r="AD157" s="1"/>
      <c r="AE157" s="1"/>
      <c r="AF157" s="1"/>
      <c r="AG157" s="1"/>
    </row>
    <row r="158" spans="7:33" ht="15.75" customHeight="1" x14ac:dyDescent="0.25">
      <c r="G158" s="12"/>
      <c r="M158" s="1"/>
      <c r="Z158" s="1"/>
      <c r="AA158" s="1"/>
      <c r="AB158" s="1"/>
      <c r="AC158" s="1"/>
      <c r="AD158" s="1"/>
      <c r="AE158" s="1"/>
      <c r="AF158" s="1"/>
      <c r="AG158" s="1"/>
    </row>
    <row r="159" spans="7:33" ht="15.75" customHeight="1" x14ac:dyDescent="0.25">
      <c r="G159" s="12"/>
      <c r="M159" s="1"/>
      <c r="Z159" s="1"/>
      <c r="AA159" s="1"/>
      <c r="AB159" s="1"/>
      <c r="AC159" s="1"/>
      <c r="AD159" s="1"/>
      <c r="AE159" s="1"/>
      <c r="AF159" s="1"/>
      <c r="AG159" s="1"/>
    </row>
    <row r="160" spans="7:33" ht="15.75" customHeight="1" x14ac:dyDescent="0.25">
      <c r="G160" s="12"/>
      <c r="M160" s="1"/>
      <c r="Z160" s="1"/>
      <c r="AA160" s="1"/>
      <c r="AB160" s="1"/>
      <c r="AC160" s="1"/>
      <c r="AD160" s="1"/>
      <c r="AE160" s="1"/>
      <c r="AF160" s="1"/>
      <c r="AG160" s="1"/>
    </row>
    <row r="161" spans="7:33" ht="15.75" customHeight="1" x14ac:dyDescent="0.25">
      <c r="G161" s="12"/>
      <c r="M161" s="1"/>
      <c r="Z161" s="1"/>
      <c r="AA161" s="1"/>
      <c r="AB161" s="1"/>
      <c r="AC161" s="1"/>
      <c r="AD161" s="1"/>
      <c r="AE161" s="1"/>
      <c r="AF161" s="1"/>
      <c r="AG161" s="1"/>
    </row>
    <row r="162" spans="7:33" ht="15.75" customHeight="1" x14ac:dyDescent="0.25">
      <c r="G162" s="12"/>
      <c r="M162" s="1"/>
      <c r="Z162" s="1"/>
      <c r="AA162" s="1"/>
      <c r="AB162" s="1"/>
      <c r="AC162" s="1"/>
      <c r="AD162" s="1"/>
      <c r="AE162" s="1"/>
      <c r="AF162" s="1"/>
      <c r="AG162" s="1"/>
    </row>
    <row r="163" spans="7:33" ht="15.75" customHeight="1" x14ac:dyDescent="0.25">
      <c r="G163" s="12"/>
      <c r="M163" s="1"/>
      <c r="Z163" s="1"/>
      <c r="AA163" s="1"/>
      <c r="AB163" s="1"/>
      <c r="AC163" s="1"/>
      <c r="AD163" s="1"/>
      <c r="AE163" s="1"/>
      <c r="AF163" s="1"/>
      <c r="AG163" s="1"/>
    </row>
    <row r="164" spans="7:33" ht="15.75" customHeight="1" x14ac:dyDescent="0.25">
      <c r="G164" s="12"/>
      <c r="M164" s="1"/>
      <c r="Z164" s="1"/>
      <c r="AA164" s="1"/>
      <c r="AB164" s="1"/>
      <c r="AC164" s="1"/>
      <c r="AD164" s="1"/>
      <c r="AE164" s="1"/>
      <c r="AF164" s="1"/>
      <c r="AG164" s="1"/>
    </row>
    <row r="165" spans="7:33" ht="15.75" customHeight="1" x14ac:dyDescent="0.25">
      <c r="G165" s="12"/>
      <c r="M165" s="1"/>
      <c r="Z165" s="1"/>
      <c r="AA165" s="1"/>
      <c r="AB165" s="1"/>
      <c r="AC165" s="1"/>
      <c r="AD165" s="1"/>
      <c r="AE165" s="1"/>
      <c r="AF165" s="1"/>
      <c r="AG165" s="1"/>
    </row>
    <row r="166" spans="7:33" ht="15.75" customHeight="1" x14ac:dyDescent="0.25">
      <c r="G166" s="12"/>
      <c r="M166" s="1"/>
      <c r="Z166" s="1"/>
      <c r="AA166" s="1"/>
      <c r="AB166" s="1"/>
      <c r="AC166" s="1"/>
      <c r="AD166" s="1"/>
      <c r="AE166" s="1"/>
      <c r="AF166" s="1"/>
      <c r="AG166" s="1"/>
    </row>
    <row r="167" spans="7:33" ht="15.75" customHeight="1" x14ac:dyDescent="0.25">
      <c r="G167" s="12"/>
      <c r="M167" s="1"/>
      <c r="Z167" s="1"/>
      <c r="AA167" s="1"/>
      <c r="AB167" s="1"/>
      <c r="AC167" s="1"/>
      <c r="AD167" s="1"/>
      <c r="AE167" s="1"/>
      <c r="AF167" s="1"/>
      <c r="AG167" s="1"/>
    </row>
    <row r="168" spans="7:33" ht="15.75" customHeight="1" x14ac:dyDescent="0.25">
      <c r="G168" s="12"/>
      <c r="M168" s="1"/>
      <c r="Z168" s="1"/>
      <c r="AA168" s="1"/>
      <c r="AB168" s="1"/>
      <c r="AC168" s="1"/>
      <c r="AD168" s="1"/>
      <c r="AE168" s="1"/>
      <c r="AF168" s="1"/>
      <c r="AG168" s="1"/>
    </row>
    <row r="169" spans="7:33" ht="15.75" customHeight="1" x14ac:dyDescent="0.25">
      <c r="G169" s="12"/>
      <c r="M169" s="1"/>
      <c r="Z169" s="1"/>
      <c r="AA169" s="1"/>
      <c r="AB169" s="1"/>
      <c r="AC169" s="1"/>
      <c r="AD169" s="1"/>
      <c r="AE169" s="1"/>
      <c r="AF169" s="1"/>
      <c r="AG169" s="1"/>
    </row>
    <row r="170" spans="7:33" ht="15.75" customHeight="1" x14ac:dyDescent="0.25">
      <c r="G170" s="12"/>
      <c r="M170" s="1"/>
      <c r="Z170" s="1"/>
      <c r="AA170" s="1"/>
      <c r="AB170" s="1"/>
      <c r="AC170" s="1"/>
      <c r="AD170" s="1"/>
      <c r="AE170" s="1"/>
      <c r="AF170" s="1"/>
      <c r="AG170" s="1"/>
    </row>
    <row r="171" spans="7:33" ht="15.75" customHeight="1" x14ac:dyDescent="0.25">
      <c r="G171" s="12"/>
      <c r="M171" s="1"/>
      <c r="Z171" s="1"/>
      <c r="AA171" s="1"/>
      <c r="AB171" s="1"/>
      <c r="AC171" s="1"/>
      <c r="AD171" s="1"/>
      <c r="AE171" s="1"/>
      <c r="AF171" s="1"/>
      <c r="AG171" s="1"/>
    </row>
    <row r="172" spans="7:33" ht="15.75" customHeight="1" x14ac:dyDescent="0.25">
      <c r="G172" s="12"/>
      <c r="M172" s="1"/>
      <c r="Z172" s="1"/>
      <c r="AA172" s="1"/>
      <c r="AB172" s="1"/>
      <c r="AC172" s="1"/>
      <c r="AD172" s="1"/>
      <c r="AE172" s="1"/>
      <c r="AF172" s="1"/>
      <c r="AG172" s="1"/>
    </row>
    <row r="173" spans="7:33" ht="15.75" customHeight="1" x14ac:dyDescent="0.25">
      <c r="G173" s="12"/>
      <c r="M173" s="1"/>
      <c r="Z173" s="1"/>
      <c r="AA173" s="1"/>
      <c r="AB173" s="1"/>
      <c r="AC173" s="1"/>
      <c r="AD173" s="1"/>
      <c r="AE173" s="1"/>
      <c r="AF173" s="1"/>
      <c r="AG173" s="1"/>
    </row>
    <row r="174" spans="7:33" ht="15.75" customHeight="1" x14ac:dyDescent="0.25">
      <c r="G174" s="12"/>
      <c r="M174" s="1"/>
      <c r="Z174" s="1"/>
      <c r="AA174" s="1"/>
      <c r="AB174" s="1"/>
      <c r="AC174" s="1"/>
      <c r="AD174" s="1"/>
      <c r="AE174" s="1"/>
      <c r="AF174" s="1"/>
      <c r="AG174" s="1"/>
    </row>
    <row r="175" spans="7:33" ht="15.75" customHeight="1" x14ac:dyDescent="0.25">
      <c r="G175" s="12"/>
      <c r="M175" s="1"/>
      <c r="Z175" s="1"/>
      <c r="AA175" s="1"/>
      <c r="AB175" s="1"/>
      <c r="AC175" s="1"/>
      <c r="AD175" s="1"/>
      <c r="AE175" s="1"/>
      <c r="AF175" s="1"/>
      <c r="AG175" s="1"/>
    </row>
    <row r="176" spans="7:33" ht="15.75" customHeight="1" x14ac:dyDescent="0.25">
      <c r="G176" s="12"/>
      <c r="M176" s="1"/>
      <c r="Z176" s="1"/>
      <c r="AA176" s="1"/>
      <c r="AB176" s="1"/>
      <c r="AC176" s="1"/>
      <c r="AD176" s="1"/>
      <c r="AE176" s="1"/>
      <c r="AF176" s="1"/>
      <c r="AG176" s="1"/>
    </row>
    <row r="177" spans="7:33" ht="15.75" customHeight="1" x14ac:dyDescent="0.25">
      <c r="G177" s="12"/>
      <c r="M177" s="1"/>
      <c r="Z177" s="1"/>
      <c r="AA177" s="1"/>
      <c r="AB177" s="1"/>
      <c r="AC177" s="1"/>
      <c r="AD177" s="1"/>
      <c r="AE177" s="1"/>
      <c r="AF177" s="1"/>
      <c r="AG177" s="1"/>
    </row>
    <row r="178" spans="7:33" ht="15.75" customHeight="1" x14ac:dyDescent="0.25">
      <c r="G178" s="12"/>
      <c r="M178" s="1"/>
      <c r="Z178" s="1"/>
      <c r="AA178" s="1"/>
      <c r="AB178" s="1"/>
      <c r="AC178" s="1"/>
      <c r="AD178" s="1"/>
      <c r="AE178" s="1"/>
      <c r="AF178" s="1"/>
      <c r="AG178" s="1"/>
    </row>
    <row r="179" spans="7:33" ht="15.75" customHeight="1" x14ac:dyDescent="0.25">
      <c r="G179" s="12"/>
      <c r="M179" s="1"/>
      <c r="Z179" s="1"/>
      <c r="AA179" s="1"/>
      <c r="AB179" s="1"/>
      <c r="AC179" s="1"/>
      <c r="AD179" s="1"/>
      <c r="AE179" s="1"/>
      <c r="AF179" s="1"/>
      <c r="AG179" s="1"/>
    </row>
    <row r="180" spans="7:33" ht="15.75" customHeight="1" x14ac:dyDescent="0.25">
      <c r="G180" s="12"/>
      <c r="M180" s="1"/>
      <c r="Z180" s="1"/>
      <c r="AA180" s="1"/>
      <c r="AB180" s="1"/>
      <c r="AC180" s="1"/>
      <c r="AD180" s="1"/>
      <c r="AE180" s="1"/>
      <c r="AF180" s="1"/>
      <c r="AG180" s="1"/>
    </row>
    <row r="181" spans="7:33" ht="15.75" customHeight="1" x14ac:dyDescent="0.25">
      <c r="G181" s="12"/>
      <c r="M181" s="1"/>
      <c r="Z181" s="1"/>
      <c r="AA181" s="1"/>
      <c r="AB181" s="1"/>
      <c r="AC181" s="1"/>
      <c r="AD181" s="1"/>
      <c r="AE181" s="1"/>
      <c r="AF181" s="1"/>
      <c r="AG181" s="1"/>
    </row>
    <row r="182" spans="7:33" ht="15.75" customHeight="1" x14ac:dyDescent="0.25">
      <c r="G182" s="12"/>
      <c r="M182" s="1"/>
      <c r="Z182" s="1"/>
      <c r="AA182" s="1"/>
      <c r="AB182" s="1"/>
      <c r="AC182" s="1"/>
      <c r="AD182" s="1"/>
      <c r="AE182" s="1"/>
      <c r="AF182" s="1"/>
      <c r="AG182" s="1"/>
    </row>
    <row r="183" spans="7:33" ht="15.75" customHeight="1" x14ac:dyDescent="0.25">
      <c r="G183" s="12"/>
      <c r="M183" s="1"/>
      <c r="Z183" s="1"/>
      <c r="AA183" s="1"/>
      <c r="AB183" s="1"/>
      <c r="AC183" s="1"/>
      <c r="AD183" s="1"/>
      <c r="AE183" s="1"/>
      <c r="AF183" s="1"/>
      <c r="AG183" s="1"/>
    </row>
    <row r="184" spans="7:33" ht="15.75" customHeight="1" x14ac:dyDescent="0.25">
      <c r="G184" s="12"/>
      <c r="M184" s="1"/>
      <c r="Z184" s="1"/>
      <c r="AA184" s="1"/>
      <c r="AB184" s="1"/>
      <c r="AC184" s="1"/>
      <c r="AD184" s="1"/>
      <c r="AE184" s="1"/>
      <c r="AF184" s="1"/>
      <c r="AG184" s="1"/>
    </row>
    <row r="185" spans="7:33" ht="15.75" customHeight="1" x14ac:dyDescent="0.25">
      <c r="G185" s="12"/>
      <c r="M185" s="1"/>
      <c r="Z185" s="1"/>
      <c r="AA185" s="1"/>
      <c r="AB185" s="1"/>
      <c r="AC185" s="1"/>
      <c r="AD185" s="1"/>
      <c r="AE185" s="1"/>
      <c r="AF185" s="1"/>
      <c r="AG185" s="1"/>
    </row>
    <row r="186" spans="7:33" ht="15.75" customHeight="1" x14ac:dyDescent="0.25">
      <c r="G186" s="12"/>
      <c r="M186" s="1"/>
      <c r="Z186" s="1"/>
      <c r="AA186" s="1"/>
      <c r="AB186" s="1"/>
      <c r="AC186" s="1"/>
      <c r="AD186" s="1"/>
      <c r="AE186" s="1"/>
      <c r="AF186" s="1"/>
      <c r="AG186" s="1"/>
    </row>
    <row r="187" spans="7:33" ht="15.75" customHeight="1" x14ac:dyDescent="0.25">
      <c r="G187" s="12"/>
      <c r="M187" s="1"/>
      <c r="Z187" s="1"/>
      <c r="AA187" s="1"/>
      <c r="AB187" s="1"/>
      <c r="AC187" s="1"/>
      <c r="AD187" s="1"/>
      <c r="AE187" s="1"/>
      <c r="AF187" s="1"/>
      <c r="AG187" s="1"/>
    </row>
    <row r="188" spans="7:33" ht="15.75" customHeight="1" x14ac:dyDescent="0.25">
      <c r="G188" s="12"/>
      <c r="M188" s="1"/>
      <c r="Z188" s="1"/>
      <c r="AA188" s="1"/>
      <c r="AB188" s="1"/>
      <c r="AC188" s="1"/>
      <c r="AD188" s="1"/>
      <c r="AE188" s="1"/>
      <c r="AF188" s="1"/>
      <c r="AG188" s="1"/>
    </row>
    <row r="189" spans="7:33" ht="15.75" customHeight="1" x14ac:dyDescent="0.25">
      <c r="G189" s="12"/>
      <c r="M189" s="1"/>
      <c r="Z189" s="1"/>
      <c r="AA189" s="1"/>
      <c r="AB189" s="1"/>
      <c r="AC189" s="1"/>
      <c r="AD189" s="1"/>
      <c r="AE189" s="1"/>
      <c r="AF189" s="1"/>
      <c r="AG189" s="1"/>
    </row>
    <row r="190" spans="7:33" ht="15.75" customHeight="1" x14ac:dyDescent="0.25">
      <c r="G190" s="12"/>
      <c r="M190" s="1"/>
      <c r="Z190" s="1"/>
      <c r="AA190" s="1"/>
      <c r="AB190" s="1"/>
      <c r="AC190" s="1"/>
      <c r="AD190" s="1"/>
      <c r="AE190" s="1"/>
      <c r="AF190" s="1"/>
      <c r="AG190" s="1"/>
    </row>
    <row r="191" spans="7:33" ht="15.75" customHeight="1" x14ac:dyDescent="0.25">
      <c r="G191" s="12"/>
      <c r="M191" s="1"/>
      <c r="Z191" s="1"/>
      <c r="AA191" s="1"/>
      <c r="AB191" s="1"/>
      <c r="AC191" s="1"/>
      <c r="AD191" s="1"/>
      <c r="AE191" s="1"/>
      <c r="AF191" s="1"/>
      <c r="AG191" s="1"/>
    </row>
    <row r="192" spans="7:33" ht="15.75" customHeight="1" x14ac:dyDescent="0.25">
      <c r="G192" s="12"/>
      <c r="M192" s="1"/>
      <c r="Z192" s="1"/>
      <c r="AA192" s="1"/>
      <c r="AB192" s="1"/>
      <c r="AC192" s="1"/>
      <c r="AD192" s="1"/>
      <c r="AE192" s="1"/>
      <c r="AF192" s="1"/>
      <c r="AG192" s="1"/>
    </row>
    <row r="193" spans="7:33" ht="15.75" customHeight="1" x14ac:dyDescent="0.25">
      <c r="G193" s="12"/>
      <c r="M193" s="1"/>
      <c r="Z193" s="1"/>
      <c r="AA193" s="1"/>
      <c r="AB193" s="1"/>
      <c r="AC193" s="1"/>
      <c r="AD193" s="1"/>
      <c r="AE193" s="1"/>
      <c r="AF193" s="1"/>
      <c r="AG193" s="1"/>
    </row>
    <row r="194" spans="7:33" ht="15.75" customHeight="1" x14ac:dyDescent="0.25">
      <c r="G194" s="12"/>
      <c r="M194" s="1"/>
      <c r="Z194" s="1"/>
      <c r="AA194" s="1"/>
      <c r="AB194" s="1"/>
      <c r="AC194" s="1"/>
      <c r="AD194" s="1"/>
      <c r="AE194" s="1"/>
      <c r="AF194" s="1"/>
      <c r="AG194" s="1"/>
    </row>
    <row r="195" spans="7:33" ht="15.75" customHeight="1" x14ac:dyDescent="0.25">
      <c r="G195" s="12"/>
      <c r="M195" s="1"/>
      <c r="Z195" s="1"/>
      <c r="AA195" s="1"/>
      <c r="AB195" s="1"/>
      <c r="AC195" s="1"/>
      <c r="AD195" s="1"/>
      <c r="AE195" s="1"/>
      <c r="AF195" s="1"/>
      <c r="AG195" s="1"/>
    </row>
    <row r="196" spans="7:33" ht="15.75" customHeight="1" x14ac:dyDescent="0.25">
      <c r="G196" s="12"/>
      <c r="M196" s="1"/>
      <c r="Z196" s="1"/>
      <c r="AA196" s="1"/>
      <c r="AB196" s="1"/>
      <c r="AC196" s="1"/>
      <c r="AD196" s="1"/>
      <c r="AE196" s="1"/>
      <c r="AF196" s="1"/>
      <c r="AG196" s="1"/>
    </row>
    <row r="197" spans="7:33" ht="15.75" customHeight="1" x14ac:dyDescent="0.25">
      <c r="G197" s="12"/>
      <c r="M197" s="1"/>
      <c r="Z197" s="1"/>
      <c r="AA197" s="1"/>
      <c r="AB197" s="1"/>
      <c r="AC197" s="1"/>
      <c r="AD197" s="1"/>
      <c r="AE197" s="1"/>
      <c r="AF197" s="1"/>
      <c r="AG197" s="1"/>
    </row>
    <row r="198" spans="7:33" ht="15.75" customHeight="1" x14ac:dyDescent="0.25">
      <c r="G198" s="12"/>
      <c r="M198" s="1"/>
      <c r="Z198" s="1"/>
      <c r="AA198" s="1"/>
      <c r="AB198" s="1"/>
      <c r="AC198" s="1"/>
      <c r="AD198" s="1"/>
      <c r="AE198" s="1"/>
      <c r="AF198" s="1"/>
      <c r="AG198" s="1"/>
    </row>
    <row r="199" spans="7:33" ht="15.75" customHeight="1" x14ac:dyDescent="0.25">
      <c r="G199" s="12"/>
      <c r="M199" s="1"/>
      <c r="Z199" s="1"/>
      <c r="AA199" s="1"/>
      <c r="AB199" s="1"/>
      <c r="AC199" s="1"/>
      <c r="AD199" s="1"/>
      <c r="AE199" s="1"/>
      <c r="AF199" s="1"/>
      <c r="AG199" s="1"/>
    </row>
    <row r="200" spans="7:33" ht="15.75" customHeight="1" x14ac:dyDescent="0.25">
      <c r="G200" s="12"/>
      <c r="M200" s="1"/>
      <c r="Z200" s="1"/>
      <c r="AA200" s="1"/>
      <c r="AB200" s="1"/>
      <c r="AC200" s="1"/>
      <c r="AD200" s="1"/>
      <c r="AE200" s="1"/>
      <c r="AF200" s="1"/>
      <c r="AG200" s="1"/>
    </row>
    <row r="201" spans="7:33" ht="15.75" customHeight="1" x14ac:dyDescent="0.25">
      <c r="G201" s="12"/>
      <c r="M201" s="1"/>
      <c r="Z201" s="1"/>
      <c r="AA201" s="1"/>
      <c r="AB201" s="1"/>
      <c r="AC201" s="1"/>
      <c r="AD201" s="1"/>
      <c r="AE201" s="1"/>
      <c r="AF201" s="1"/>
      <c r="AG201" s="1"/>
    </row>
    <row r="202" spans="7:33" ht="15.75" customHeight="1" x14ac:dyDescent="0.25">
      <c r="G202" s="12"/>
      <c r="M202" s="1"/>
      <c r="Z202" s="1"/>
      <c r="AA202" s="1"/>
      <c r="AB202" s="1"/>
      <c r="AC202" s="1"/>
      <c r="AD202" s="1"/>
      <c r="AE202" s="1"/>
      <c r="AF202" s="1"/>
      <c r="AG202" s="1"/>
    </row>
    <row r="203" spans="7:33" ht="15.75" customHeight="1" x14ac:dyDescent="0.25">
      <c r="G203" s="12"/>
      <c r="M203" s="1"/>
      <c r="Z203" s="1"/>
      <c r="AA203" s="1"/>
      <c r="AB203" s="1"/>
      <c r="AC203" s="1"/>
      <c r="AD203" s="1"/>
      <c r="AE203" s="1"/>
      <c r="AF203" s="1"/>
      <c r="AG203" s="1"/>
    </row>
    <row r="204" spans="7:33" ht="15.75" customHeight="1" x14ac:dyDescent="0.25">
      <c r="G204" s="12"/>
      <c r="M204" s="1"/>
      <c r="Z204" s="1"/>
      <c r="AA204" s="1"/>
      <c r="AB204" s="1"/>
      <c r="AC204" s="1"/>
      <c r="AD204" s="1"/>
      <c r="AE204" s="1"/>
      <c r="AF204" s="1"/>
      <c r="AG204" s="1"/>
    </row>
    <row r="205" spans="7:33" ht="15.75" customHeight="1" x14ac:dyDescent="0.25">
      <c r="G205" s="12"/>
      <c r="M205" s="1"/>
      <c r="Z205" s="1"/>
      <c r="AA205" s="1"/>
      <c r="AB205" s="1"/>
      <c r="AC205" s="1"/>
      <c r="AD205" s="1"/>
      <c r="AE205" s="1"/>
      <c r="AF205" s="1"/>
      <c r="AG205" s="1"/>
    </row>
    <row r="206" spans="7:33" ht="15.75" customHeight="1" x14ac:dyDescent="0.25">
      <c r="G206" s="12"/>
      <c r="M206" s="1"/>
      <c r="Z206" s="1"/>
      <c r="AA206" s="1"/>
      <c r="AB206" s="1"/>
      <c r="AC206" s="1"/>
      <c r="AD206" s="1"/>
      <c r="AE206" s="1"/>
      <c r="AF206" s="1"/>
      <c r="AG206" s="1"/>
    </row>
    <row r="207" spans="7:33" ht="15.75" customHeight="1" x14ac:dyDescent="0.25">
      <c r="G207" s="12"/>
      <c r="M207" s="1"/>
      <c r="Z207" s="1"/>
      <c r="AA207" s="1"/>
      <c r="AB207" s="1"/>
      <c r="AC207" s="1"/>
      <c r="AD207" s="1"/>
      <c r="AE207" s="1"/>
      <c r="AF207" s="1"/>
      <c r="AG207" s="1"/>
    </row>
    <row r="208" spans="7:33" ht="15.75" customHeight="1" x14ac:dyDescent="0.25">
      <c r="G208" s="12"/>
      <c r="M208" s="1"/>
      <c r="Z208" s="1"/>
      <c r="AA208" s="1"/>
      <c r="AB208" s="1"/>
      <c r="AC208" s="1"/>
      <c r="AD208" s="1"/>
      <c r="AE208" s="1"/>
      <c r="AF208" s="1"/>
      <c r="AG208" s="1"/>
    </row>
    <row r="209" spans="7:33" ht="15.75" customHeight="1" x14ac:dyDescent="0.25">
      <c r="G209" s="12"/>
      <c r="M209" s="1"/>
      <c r="Z209" s="1"/>
      <c r="AA209" s="1"/>
      <c r="AB209" s="1"/>
      <c r="AC209" s="1"/>
      <c r="AD209" s="1"/>
      <c r="AE209" s="1"/>
      <c r="AF209" s="1"/>
      <c r="AG209" s="1"/>
    </row>
    <row r="210" spans="7:33" ht="15.75" customHeight="1" x14ac:dyDescent="0.25">
      <c r="G210" s="12"/>
      <c r="M210" s="1"/>
      <c r="Z210" s="1"/>
      <c r="AA210" s="1"/>
      <c r="AB210" s="1"/>
      <c r="AC210" s="1"/>
      <c r="AD210" s="1"/>
      <c r="AE210" s="1"/>
      <c r="AF210" s="1"/>
      <c r="AG210" s="1"/>
    </row>
    <row r="211" spans="7:33" ht="15.75" customHeight="1" x14ac:dyDescent="0.25">
      <c r="G211" s="12"/>
      <c r="M211" s="1"/>
      <c r="Z211" s="1"/>
      <c r="AA211" s="1"/>
      <c r="AB211" s="1"/>
      <c r="AC211" s="1"/>
      <c r="AD211" s="1"/>
      <c r="AE211" s="1"/>
      <c r="AF211" s="1"/>
      <c r="AG211" s="1"/>
    </row>
    <row r="212" spans="7:33" ht="15.75" customHeight="1" x14ac:dyDescent="0.25">
      <c r="G212" s="12"/>
      <c r="M212" s="1"/>
      <c r="Z212" s="1"/>
      <c r="AA212" s="1"/>
      <c r="AB212" s="1"/>
      <c r="AC212" s="1"/>
      <c r="AD212" s="1"/>
      <c r="AE212" s="1"/>
      <c r="AF212" s="1"/>
      <c r="AG212" s="1"/>
    </row>
    <row r="213" spans="7:33" ht="15.75" customHeight="1" x14ac:dyDescent="0.25">
      <c r="G213" s="12"/>
      <c r="M213" s="1"/>
      <c r="Z213" s="1"/>
      <c r="AA213" s="1"/>
      <c r="AB213" s="1"/>
      <c r="AC213" s="1"/>
      <c r="AD213" s="1"/>
      <c r="AE213" s="1"/>
      <c r="AF213" s="1"/>
      <c r="AG213" s="1"/>
    </row>
    <row r="214" spans="7:33" ht="15.75" customHeight="1" x14ac:dyDescent="0.25">
      <c r="G214" s="12"/>
      <c r="M214" s="1"/>
      <c r="Z214" s="1"/>
      <c r="AA214" s="1"/>
      <c r="AB214" s="1"/>
      <c r="AC214" s="1"/>
      <c r="AD214" s="1"/>
      <c r="AE214" s="1"/>
      <c r="AF214" s="1"/>
      <c r="AG214" s="1"/>
    </row>
    <row r="215" spans="7:33" ht="15.75" customHeight="1" x14ac:dyDescent="0.25">
      <c r="G215" s="12"/>
      <c r="M215" s="1"/>
      <c r="Z215" s="1"/>
      <c r="AA215" s="1"/>
      <c r="AB215" s="1"/>
      <c r="AC215" s="1"/>
      <c r="AD215" s="1"/>
      <c r="AE215" s="1"/>
      <c r="AF215" s="1"/>
      <c r="AG215" s="1"/>
    </row>
    <row r="216" spans="7:33" ht="15.75" customHeight="1" x14ac:dyDescent="0.25">
      <c r="G216" s="12"/>
      <c r="M216" s="1"/>
      <c r="Z216" s="1"/>
      <c r="AA216" s="1"/>
      <c r="AB216" s="1"/>
      <c r="AC216" s="1"/>
      <c r="AD216" s="1"/>
      <c r="AE216" s="1"/>
      <c r="AF216" s="1"/>
      <c r="AG216" s="1"/>
    </row>
    <row r="217" spans="7:33" ht="15.75" customHeight="1" x14ac:dyDescent="0.25">
      <c r="G217" s="12"/>
      <c r="M217" s="1"/>
      <c r="Z217" s="1"/>
      <c r="AA217" s="1"/>
      <c r="AB217" s="1"/>
      <c r="AC217" s="1"/>
      <c r="AD217" s="1"/>
      <c r="AE217" s="1"/>
      <c r="AF217" s="1"/>
      <c r="AG217" s="1"/>
    </row>
    <row r="218" spans="7:33" ht="15.75" customHeight="1" x14ac:dyDescent="0.25">
      <c r="G218" s="12"/>
      <c r="M218" s="1"/>
      <c r="Z218" s="1"/>
      <c r="AA218" s="1"/>
      <c r="AB218" s="1"/>
      <c r="AC218" s="1"/>
      <c r="AD218" s="1"/>
      <c r="AE218" s="1"/>
      <c r="AF218" s="1"/>
      <c r="AG218" s="1"/>
    </row>
    <row r="219" spans="7:33" ht="15.75" customHeight="1" x14ac:dyDescent="0.25">
      <c r="G219" s="12"/>
      <c r="M219" s="1"/>
      <c r="Z219" s="1"/>
      <c r="AA219" s="1"/>
      <c r="AB219" s="1"/>
      <c r="AC219" s="1"/>
      <c r="AD219" s="1"/>
      <c r="AE219" s="1"/>
      <c r="AF219" s="1"/>
      <c r="AG219" s="1"/>
    </row>
    <row r="220" spans="7:33" ht="15.75" customHeight="1" x14ac:dyDescent="0.25">
      <c r="G220" s="12"/>
      <c r="M220" s="1"/>
      <c r="Z220" s="1"/>
      <c r="AA220" s="1"/>
      <c r="AB220" s="1"/>
      <c r="AC220" s="1"/>
      <c r="AD220" s="1"/>
      <c r="AE220" s="1"/>
      <c r="AF220" s="1"/>
      <c r="AG220" s="1"/>
    </row>
    <row r="221" spans="7:33" ht="15.75" customHeight="1" x14ac:dyDescent="0.25">
      <c r="G221" s="12"/>
      <c r="M221" s="1"/>
      <c r="Z221" s="1"/>
      <c r="AA221" s="1"/>
      <c r="AB221" s="1"/>
      <c r="AC221" s="1"/>
      <c r="AD221" s="1"/>
      <c r="AE221" s="1"/>
      <c r="AF221" s="1"/>
      <c r="AG221" s="1"/>
    </row>
    <row r="222" spans="7:33" ht="15.75" customHeight="1" x14ac:dyDescent="0.25">
      <c r="G222" s="12"/>
      <c r="M222" s="1"/>
      <c r="Z222" s="1"/>
      <c r="AA222" s="1"/>
      <c r="AB222" s="1"/>
      <c r="AC222" s="1"/>
      <c r="AD222" s="1"/>
      <c r="AE222" s="1"/>
      <c r="AF222" s="1"/>
      <c r="AG222" s="1"/>
    </row>
    <row r="223" spans="7:33" ht="15.75" customHeight="1" x14ac:dyDescent="0.25">
      <c r="G223" s="12"/>
      <c r="M223" s="1"/>
      <c r="Z223" s="1"/>
      <c r="AA223" s="1"/>
      <c r="AB223" s="1"/>
      <c r="AC223" s="1"/>
      <c r="AD223" s="1"/>
      <c r="AE223" s="1"/>
      <c r="AF223" s="1"/>
      <c r="AG223" s="1"/>
    </row>
    <row r="224" spans="7:33" ht="15.75" customHeight="1" x14ac:dyDescent="0.25">
      <c r="G224" s="12"/>
      <c r="M224" s="1"/>
      <c r="Z224" s="1"/>
      <c r="AA224" s="1"/>
      <c r="AB224" s="1"/>
      <c r="AC224" s="1"/>
      <c r="AD224" s="1"/>
      <c r="AE224" s="1"/>
      <c r="AF224" s="1"/>
      <c r="AG224" s="1"/>
    </row>
    <row r="225" spans="7:33" ht="15.75" customHeight="1" x14ac:dyDescent="0.25">
      <c r="G225" s="12"/>
      <c r="M225" s="1"/>
      <c r="Z225" s="1"/>
      <c r="AA225" s="1"/>
      <c r="AB225" s="1"/>
      <c r="AC225" s="1"/>
      <c r="AD225" s="1"/>
      <c r="AE225" s="1"/>
      <c r="AF225" s="1"/>
      <c r="AG225" s="1"/>
    </row>
    <row r="226" spans="7:33" ht="15.75" customHeight="1" x14ac:dyDescent="0.25">
      <c r="G226" s="12"/>
      <c r="M226" s="1"/>
      <c r="Z226" s="1"/>
      <c r="AA226" s="1"/>
      <c r="AB226" s="1"/>
      <c r="AC226" s="1"/>
      <c r="AD226" s="1"/>
      <c r="AE226" s="1"/>
      <c r="AF226" s="1"/>
      <c r="AG226" s="1"/>
    </row>
    <row r="227" spans="7:33" ht="15.75" customHeight="1" x14ac:dyDescent="0.25">
      <c r="G227" s="12"/>
      <c r="M227" s="1"/>
      <c r="Z227" s="1"/>
      <c r="AA227" s="1"/>
      <c r="AB227" s="1"/>
      <c r="AC227" s="1"/>
      <c r="AD227" s="1"/>
      <c r="AE227" s="1"/>
      <c r="AF227" s="1"/>
      <c r="AG227" s="1"/>
    </row>
    <row r="228" spans="7:33" ht="15.75" customHeight="1" x14ac:dyDescent="0.25">
      <c r="G228" s="12"/>
      <c r="M228" s="1"/>
      <c r="Z228" s="1"/>
      <c r="AA228" s="1"/>
      <c r="AB228" s="1"/>
      <c r="AC228" s="1"/>
      <c r="AD228" s="1"/>
      <c r="AE228" s="1"/>
      <c r="AF228" s="1"/>
      <c r="AG228" s="1"/>
    </row>
    <row r="229" spans="7:33" ht="15.75" customHeight="1" x14ac:dyDescent="0.25">
      <c r="G229" s="12"/>
      <c r="M229" s="1"/>
      <c r="Z229" s="1"/>
      <c r="AA229" s="1"/>
      <c r="AB229" s="1"/>
      <c r="AC229" s="1"/>
      <c r="AD229" s="1"/>
      <c r="AE229" s="1"/>
      <c r="AF229" s="1"/>
      <c r="AG229" s="1"/>
    </row>
    <row r="230" spans="7:33" ht="15.75" customHeight="1" x14ac:dyDescent="0.25">
      <c r="G230" s="12"/>
      <c r="M230" s="1"/>
      <c r="Z230" s="1"/>
      <c r="AA230" s="1"/>
      <c r="AB230" s="1"/>
      <c r="AC230" s="1"/>
      <c r="AD230" s="1"/>
      <c r="AE230" s="1"/>
      <c r="AF230" s="1"/>
      <c r="AG230" s="1"/>
    </row>
    <row r="231" spans="7:33" ht="15.75" customHeight="1" x14ac:dyDescent="0.25">
      <c r="G231" s="12"/>
      <c r="M231" s="1"/>
      <c r="Z231" s="1"/>
      <c r="AA231" s="1"/>
      <c r="AB231" s="1"/>
      <c r="AC231" s="1"/>
      <c r="AD231" s="1"/>
      <c r="AE231" s="1"/>
      <c r="AF231" s="1"/>
      <c r="AG231" s="1"/>
    </row>
    <row r="232" spans="7:33" ht="15.75" customHeight="1" x14ac:dyDescent="0.25">
      <c r="G232" s="12"/>
      <c r="M232" s="1"/>
      <c r="Z232" s="1"/>
      <c r="AA232" s="1"/>
      <c r="AB232" s="1"/>
      <c r="AC232" s="1"/>
      <c r="AD232" s="1"/>
      <c r="AE232" s="1"/>
      <c r="AF232" s="1"/>
      <c r="AG232" s="1"/>
    </row>
    <row r="233" spans="7:33" ht="15.75" customHeight="1" x14ac:dyDescent="0.25">
      <c r="G233" s="12"/>
      <c r="M233" s="1"/>
      <c r="Z233" s="1"/>
      <c r="AA233" s="1"/>
      <c r="AB233" s="1"/>
      <c r="AC233" s="1"/>
      <c r="AD233" s="1"/>
      <c r="AE233" s="1"/>
      <c r="AF233" s="1"/>
      <c r="AG233" s="1"/>
    </row>
    <row r="234" spans="7:33" ht="15.75" customHeight="1" x14ac:dyDescent="0.25">
      <c r="G234" s="12"/>
      <c r="M234" s="1"/>
      <c r="Z234" s="1"/>
      <c r="AA234" s="1"/>
      <c r="AB234" s="1"/>
      <c r="AC234" s="1"/>
      <c r="AD234" s="1"/>
      <c r="AE234" s="1"/>
      <c r="AF234" s="1"/>
      <c r="AG234" s="1"/>
    </row>
    <row r="235" spans="7:33" ht="15.75" customHeight="1" x14ac:dyDescent="0.25">
      <c r="G235" s="12"/>
      <c r="M235" s="1"/>
      <c r="Z235" s="1"/>
      <c r="AA235" s="1"/>
      <c r="AB235" s="1"/>
      <c r="AC235" s="1"/>
      <c r="AD235" s="1"/>
      <c r="AE235" s="1"/>
      <c r="AF235" s="1"/>
      <c r="AG235" s="1"/>
    </row>
    <row r="236" spans="7:33" ht="15.75" customHeight="1" x14ac:dyDescent="0.25">
      <c r="G236" s="12"/>
      <c r="M236" s="1"/>
      <c r="Z236" s="1"/>
      <c r="AA236" s="1"/>
      <c r="AB236" s="1"/>
      <c r="AC236" s="1"/>
      <c r="AD236" s="1"/>
      <c r="AE236" s="1"/>
      <c r="AF236" s="1"/>
      <c r="AG236" s="1"/>
    </row>
    <row r="237" spans="7:33" ht="15.75" customHeight="1" x14ac:dyDescent="0.25">
      <c r="G237" s="12"/>
      <c r="M237" s="1"/>
      <c r="Z237" s="1"/>
      <c r="AA237" s="1"/>
      <c r="AB237" s="1"/>
      <c r="AC237" s="1"/>
      <c r="AD237" s="1"/>
      <c r="AE237" s="1"/>
      <c r="AF237" s="1"/>
      <c r="AG237" s="1"/>
    </row>
    <row r="238" spans="7:33" ht="15.75" customHeight="1" x14ac:dyDescent="0.25">
      <c r="G238" s="12"/>
      <c r="M238" s="1"/>
      <c r="Z238" s="1"/>
      <c r="AA238" s="1"/>
      <c r="AB238" s="1"/>
      <c r="AC238" s="1"/>
      <c r="AD238" s="1"/>
      <c r="AE238" s="1"/>
      <c r="AF238" s="1"/>
      <c r="AG238" s="1"/>
    </row>
    <row r="239" spans="7:33" ht="15.75" customHeight="1" x14ac:dyDescent="0.25">
      <c r="G239" s="12"/>
      <c r="M239" s="1"/>
      <c r="Z239" s="1"/>
      <c r="AA239" s="1"/>
      <c r="AB239" s="1"/>
      <c r="AC239" s="1"/>
      <c r="AD239" s="1"/>
      <c r="AE239" s="1"/>
      <c r="AF239" s="1"/>
      <c r="AG239" s="1"/>
    </row>
    <row r="240" spans="7:33" ht="15.75" customHeight="1" x14ac:dyDescent="0.25">
      <c r="G240" s="12"/>
      <c r="M240" s="1"/>
      <c r="Z240" s="1"/>
      <c r="AA240" s="1"/>
      <c r="AB240" s="1"/>
      <c r="AC240" s="1"/>
      <c r="AD240" s="1"/>
      <c r="AE240" s="1"/>
      <c r="AF240" s="1"/>
      <c r="AG240" s="1"/>
    </row>
    <row r="241" spans="7:33" ht="15.75" customHeight="1" x14ac:dyDescent="0.25">
      <c r="G241" s="12"/>
      <c r="M241" s="1"/>
      <c r="Z241" s="1"/>
      <c r="AA241" s="1"/>
      <c r="AB241" s="1"/>
      <c r="AC241" s="1"/>
      <c r="AD241" s="1"/>
      <c r="AE241" s="1"/>
      <c r="AF241" s="1"/>
      <c r="AG241" s="1"/>
    </row>
    <row r="242" spans="7:33" ht="15.75" customHeight="1" x14ac:dyDescent="0.25">
      <c r="G242" s="12"/>
      <c r="M242" s="1"/>
      <c r="Z242" s="1"/>
      <c r="AA242" s="1"/>
      <c r="AB242" s="1"/>
      <c r="AC242" s="1"/>
      <c r="AD242" s="1"/>
      <c r="AE242" s="1"/>
      <c r="AF242" s="1"/>
      <c r="AG242" s="1"/>
    </row>
    <row r="243" spans="7:33" ht="15.75" customHeight="1" x14ac:dyDescent="0.25">
      <c r="G243" s="12"/>
      <c r="M243" s="1"/>
      <c r="Z243" s="1"/>
      <c r="AA243" s="1"/>
      <c r="AB243" s="1"/>
      <c r="AC243" s="1"/>
      <c r="AD243" s="1"/>
      <c r="AE243" s="1"/>
      <c r="AF243" s="1"/>
      <c r="AG243" s="1"/>
    </row>
    <row r="244" spans="7:33" ht="15.75" customHeight="1" x14ac:dyDescent="0.25">
      <c r="G244" s="12"/>
      <c r="M244" s="1"/>
      <c r="Z244" s="1"/>
      <c r="AA244" s="1"/>
      <c r="AB244" s="1"/>
      <c r="AC244" s="1"/>
      <c r="AD244" s="1"/>
      <c r="AE244" s="1"/>
      <c r="AF244" s="1"/>
      <c r="AG244" s="1"/>
    </row>
    <row r="245" spans="7:33" ht="15.75" customHeight="1" x14ac:dyDescent="0.25">
      <c r="G245" s="12"/>
      <c r="M245" s="1"/>
      <c r="Z245" s="1"/>
      <c r="AA245" s="1"/>
      <c r="AB245" s="1"/>
      <c r="AC245" s="1"/>
      <c r="AD245" s="1"/>
      <c r="AE245" s="1"/>
      <c r="AF245" s="1"/>
      <c r="AG245" s="1"/>
    </row>
    <row r="246" spans="7:33" ht="15.75" customHeight="1" x14ac:dyDescent="0.25">
      <c r="G246" s="12"/>
      <c r="M246" s="1"/>
      <c r="Z246" s="1"/>
      <c r="AA246" s="1"/>
      <c r="AB246" s="1"/>
      <c r="AC246" s="1"/>
      <c r="AD246" s="1"/>
      <c r="AE246" s="1"/>
      <c r="AF246" s="1"/>
      <c r="AG246" s="1"/>
    </row>
    <row r="247" spans="7:33" ht="15.75" customHeight="1" x14ac:dyDescent="0.25">
      <c r="G247" s="12"/>
      <c r="M247" s="1"/>
      <c r="Z247" s="1"/>
      <c r="AA247" s="1"/>
      <c r="AB247" s="1"/>
      <c r="AC247" s="1"/>
      <c r="AD247" s="1"/>
      <c r="AE247" s="1"/>
      <c r="AF247" s="1"/>
      <c r="AG247" s="1"/>
    </row>
    <row r="248" spans="7:33" ht="15.75" customHeight="1" x14ac:dyDescent="0.25">
      <c r="G248" s="12"/>
      <c r="M248" s="1"/>
      <c r="Z248" s="1"/>
      <c r="AA248" s="1"/>
      <c r="AB248" s="1"/>
      <c r="AC248" s="1"/>
      <c r="AD248" s="1"/>
      <c r="AE248" s="1"/>
      <c r="AF248" s="1"/>
      <c r="AG248" s="1"/>
    </row>
    <row r="249" spans="7:33" ht="15.75" customHeight="1" x14ac:dyDescent="0.25">
      <c r="G249" s="12"/>
      <c r="M249" s="1"/>
      <c r="Z249" s="1"/>
      <c r="AA249" s="1"/>
      <c r="AB249" s="1"/>
      <c r="AC249" s="1"/>
      <c r="AD249" s="1"/>
      <c r="AE249" s="1"/>
      <c r="AF249" s="1"/>
      <c r="AG249" s="1"/>
    </row>
    <row r="250" spans="7:33" ht="15.75" customHeight="1" x14ac:dyDescent="0.25">
      <c r="G250" s="12"/>
      <c r="M250" s="1"/>
      <c r="Z250" s="1"/>
      <c r="AA250" s="1"/>
      <c r="AB250" s="1"/>
      <c r="AC250" s="1"/>
      <c r="AD250" s="1"/>
      <c r="AE250" s="1"/>
      <c r="AF250" s="1"/>
      <c r="AG250" s="1"/>
    </row>
    <row r="251" spans="7:33" ht="15.75" customHeight="1" x14ac:dyDescent="0.25">
      <c r="G251" s="12"/>
      <c r="M251" s="1"/>
      <c r="Z251" s="1"/>
      <c r="AA251" s="1"/>
      <c r="AB251" s="1"/>
      <c r="AC251" s="1"/>
      <c r="AD251" s="1"/>
      <c r="AE251" s="1"/>
      <c r="AF251" s="1"/>
      <c r="AG251" s="1"/>
    </row>
    <row r="252" spans="7:33" ht="15.75" customHeight="1" x14ac:dyDescent="0.25">
      <c r="G252" s="12"/>
      <c r="M252" s="1"/>
      <c r="Z252" s="1"/>
      <c r="AA252" s="1"/>
      <c r="AB252" s="1"/>
      <c r="AC252" s="1"/>
      <c r="AD252" s="1"/>
      <c r="AE252" s="1"/>
      <c r="AF252" s="1"/>
      <c r="AG252" s="1"/>
    </row>
    <row r="253" spans="7:33" ht="15.75" customHeight="1" x14ac:dyDescent="0.25">
      <c r="G253" s="12"/>
      <c r="M253" s="1"/>
      <c r="Z253" s="1"/>
      <c r="AA253" s="1"/>
      <c r="AB253" s="1"/>
      <c r="AC253" s="1"/>
      <c r="AD253" s="1"/>
      <c r="AE253" s="1"/>
      <c r="AF253" s="1"/>
      <c r="AG253" s="1"/>
    </row>
    <row r="254" spans="7:33" ht="15.75" customHeight="1" x14ac:dyDescent="0.25">
      <c r="G254" s="12"/>
      <c r="M254" s="1"/>
      <c r="Z254" s="1"/>
      <c r="AA254" s="1"/>
      <c r="AB254" s="1"/>
      <c r="AC254" s="1"/>
      <c r="AD254" s="1"/>
      <c r="AE254" s="1"/>
      <c r="AF254" s="1"/>
      <c r="AG254" s="1"/>
    </row>
    <row r="255" spans="7:33" ht="15.75" customHeight="1" x14ac:dyDescent="0.25">
      <c r="G255" s="12"/>
      <c r="M255" s="1"/>
      <c r="Z255" s="1"/>
      <c r="AA255" s="1"/>
      <c r="AB255" s="1"/>
      <c r="AC255" s="1"/>
      <c r="AD255" s="1"/>
      <c r="AE255" s="1"/>
      <c r="AF255" s="1"/>
      <c r="AG255" s="1"/>
    </row>
    <row r="256" spans="7:33" ht="15.75" customHeight="1" x14ac:dyDescent="0.25">
      <c r="G256" s="12"/>
      <c r="M256" s="1"/>
      <c r="Z256" s="1"/>
      <c r="AA256" s="1"/>
      <c r="AB256" s="1"/>
      <c r="AC256" s="1"/>
      <c r="AD256" s="1"/>
      <c r="AE256" s="1"/>
      <c r="AF256" s="1"/>
      <c r="AG256" s="1"/>
    </row>
    <row r="257" spans="7:33" ht="15.75" customHeight="1" x14ac:dyDescent="0.25">
      <c r="G257" s="12"/>
      <c r="M257" s="1"/>
      <c r="Z257" s="1"/>
      <c r="AA257" s="1"/>
      <c r="AB257" s="1"/>
      <c r="AC257" s="1"/>
      <c r="AD257" s="1"/>
      <c r="AE257" s="1"/>
      <c r="AF257" s="1"/>
      <c r="AG257" s="1"/>
    </row>
    <row r="258" spans="7:33" ht="15.75" customHeight="1" x14ac:dyDescent="0.25">
      <c r="G258" s="12"/>
      <c r="M258" s="1"/>
      <c r="Z258" s="1"/>
      <c r="AA258" s="1"/>
      <c r="AB258" s="1"/>
      <c r="AC258" s="1"/>
      <c r="AD258" s="1"/>
      <c r="AE258" s="1"/>
      <c r="AF258" s="1"/>
      <c r="AG258" s="1"/>
    </row>
    <row r="259" spans="7:33" ht="15.75" customHeight="1" x14ac:dyDescent="0.25">
      <c r="G259" s="12"/>
      <c r="M259" s="1"/>
      <c r="Z259" s="1"/>
      <c r="AA259" s="1"/>
      <c r="AB259" s="1"/>
      <c r="AC259" s="1"/>
      <c r="AD259" s="1"/>
      <c r="AE259" s="1"/>
      <c r="AF259" s="1"/>
      <c r="AG259" s="1"/>
    </row>
    <row r="260" spans="7:33" ht="15.75" customHeight="1" x14ac:dyDescent="0.25">
      <c r="G260" s="12"/>
      <c r="M260" s="1"/>
      <c r="Z260" s="1"/>
      <c r="AA260" s="1"/>
      <c r="AB260" s="1"/>
      <c r="AC260" s="1"/>
      <c r="AD260" s="1"/>
      <c r="AE260" s="1"/>
      <c r="AF260" s="1"/>
      <c r="AG260" s="1"/>
    </row>
    <row r="261" spans="7:33" ht="15.75" customHeight="1" x14ac:dyDescent="0.25">
      <c r="G261" s="12"/>
      <c r="M261" s="1"/>
      <c r="Z261" s="1"/>
      <c r="AA261" s="1"/>
      <c r="AB261" s="1"/>
      <c r="AC261" s="1"/>
      <c r="AD261" s="1"/>
      <c r="AE261" s="1"/>
      <c r="AF261" s="1"/>
      <c r="AG261" s="1"/>
    </row>
    <row r="262" spans="7:33" ht="15.75" customHeight="1" x14ac:dyDescent="0.25">
      <c r="G262" s="12"/>
      <c r="M262" s="1"/>
      <c r="Z262" s="1"/>
      <c r="AA262" s="1"/>
      <c r="AB262" s="1"/>
      <c r="AC262" s="1"/>
      <c r="AD262" s="1"/>
      <c r="AE262" s="1"/>
      <c r="AF262" s="1"/>
      <c r="AG262" s="1"/>
    </row>
    <row r="263" spans="7:33" ht="15.75" customHeight="1" x14ac:dyDescent="0.25">
      <c r="G263" s="12"/>
      <c r="M263" s="1"/>
      <c r="Z263" s="1"/>
      <c r="AA263" s="1"/>
      <c r="AB263" s="1"/>
      <c r="AC263" s="1"/>
      <c r="AD263" s="1"/>
      <c r="AE263" s="1"/>
      <c r="AF263" s="1"/>
      <c r="AG263" s="1"/>
    </row>
    <row r="264" spans="7:33" ht="15.75" customHeight="1" x14ac:dyDescent="0.25">
      <c r="G264" s="12"/>
      <c r="M264" s="1"/>
      <c r="Z264" s="1"/>
      <c r="AA264" s="1"/>
      <c r="AB264" s="1"/>
      <c r="AC264" s="1"/>
      <c r="AD264" s="1"/>
      <c r="AE264" s="1"/>
      <c r="AF264" s="1"/>
      <c r="AG264" s="1"/>
    </row>
    <row r="265" spans="7:33" ht="15.75" customHeight="1" x14ac:dyDescent="0.25">
      <c r="G265" s="12"/>
      <c r="M265" s="1"/>
      <c r="Z265" s="1"/>
      <c r="AA265" s="1"/>
      <c r="AB265" s="1"/>
      <c r="AC265" s="1"/>
      <c r="AD265" s="1"/>
      <c r="AE265" s="1"/>
      <c r="AF265" s="1"/>
      <c r="AG265" s="1"/>
    </row>
    <row r="266" spans="7:33" ht="15.75" customHeight="1" x14ac:dyDescent="0.25">
      <c r="G266" s="12"/>
      <c r="M266" s="1"/>
      <c r="Z266" s="1"/>
      <c r="AA266" s="1"/>
      <c r="AB266" s="1"/>
      <c r="AC266" s="1"/>
      <c r="AD266" s="1"/>
      <c r="AE266" s="1"/>
      <c r="AF266" s="1"/>
      <c r="AG266" s="1"/>
    </row>
    <row r="267" spans="7:33" ht="15.75" customHeight="1" x14ac:dyDescent="0.25">
      <c r="G267" s="12"/>
      <c r="M267" s="1"/>
      <c r="Z267" s="1"/>
      <c r="AA267" s="1"/>
      <c r="AB267" s="1"/>
      <c r="AC267" s="1"/>
      <c r="AD267" s="1"/>
      <c r="AE267" s="1"/>
      <c r="AF267" s="1"/>
      <c r="AG267" s="1"/>
    </row>
    <row r="268" spans="7:33" ht="15.75" customHeight="1" x14ac:dyDescent="0.25">
      <c r="G268" s="12"/>
      <c r="M268" s="1"/>
      <c r="Z268" s="1"/>
      <c r="AA268" s="1"/>
      <c r="AB268" s="1"/>
      <c r="AC268" s="1"/>
      <c r="AD268" s="1"/>
      <c r="AE268" s="1"/>
      <c r="AF268" s="1"/>
      <c r="AG268" s="1"/>
    </row>
    <row r="269" spans="7:33" ht="15.75" customHeight="1" x14ac:dyDescent="0.25">
      <c r="G269" s="12"/>
      <c r="M269" s="1"/>
      <c r="Z269" s="1"/>
      <c r="AA269" s="1"/>
      <c r="AB269" s="1"/>
      <c r="AC269" s="1"/>
      <c r="AD269" s="1"/>
      <c r="AE269" s="1"/>
      <c r="AF269" s="1"/>
      <c r="AG269" s="1"/>
    </row>
    <row r="270" spans="7:33" ht="15.75" customHeight="1" x14ac:dyDescent="0.25">
      <c r="G270" s="12"/>
      <c r="M270" s="1"/>
      <c r="Z270" s="1"/>
      <c r="AA270" s="1"/>
      <c r="AB270" s="1"/>
      <c r="AC270" s="1"/>
      <c r="AD270" s="1"/>
      <c r="AE270" s="1"/>
      <c r="AF270" s="1"/>
      <c r="AG270" s="1"/>
    </row>
    <row r="271" spans="7:33" ht="15.75" customHeight="1" x14ac:dyDescent="0.25">
      <c r="G271" s="12"/>
      <c r="M271" s="1"/>
      <c r="Z271" s="1"/>
      <c r="AA271" s="1"/>
      <c r="AB271" s="1"/>
      <c r="AC271" s="1"/>
      <c r="AD271" s="1"/>
      <c r="AE271" s="1"/>
      <c r="AF271" s="1"/>
      <c r="AG271" s="1"/>
    </row>
    <row r="272" spans="7:33" ht="15.75" customHeight="1" x14ac:dyDescent="0.25">
      <c r="G272" s="12"/>
      <c r="M272" s="1"/>
      <c r="Z272" s="1"/>
      <c r="AA272" s="1"/>
      <c r="AB272" s="1"/>
      <c r="AC272" s="1"/>
      <c r="AD272" s="1"/>
      <c r="AE272" s="1"/>
      <c r="AF272" s="1"/>
      <c r="AG272" s="1"/>
    </row>
    <row r="273" spans="7:33" ht="15.75" customHeight="1" x14ac:dyDescent="0.25">
      <c r="G273" s="12"/>
      <c r="M273" s="1"/>
      <c r="Z273" s="1"/>
      <c r="AA273" s="1"/>
      <c r="AB273" s="1"/>
      <c r="AC273" s="1"/>
      <c r="AD273" s="1"/>
      <c r="AE273" s="1"/>
      <c r="AF273" s="1"/>
      <c r="AG273" s="1"/>
    </row>
    <row r="274" spans="7:33" ht="15.75" customHeight="1" x14ac:dyDescent="0.25">
      <c r="G274" s="12"/>
      <c r="M274" s="1"/>
      <c r="Z274" s="1"/>
      <c r="AA274" s="1"/>
      <c r="AB274" s="1"/>
      <c r="AC274" s="1"/>
      <c r="AD274" s="1"/>
      <c r="AE274" s="1"/>
      <c r="AF274" s="1"/>
      <c r="AG274" s="1"/>
    </row>
    <row r="275" spans="7:33" ht="15.75" customHeight="1" x14ac:dyDescent="0.25">
      <c r="G275" s="12"/>
      <c r="M275" s="1"/>
      <c r="Z275" s="1"/>
      <c r="AA275" s="1"/>
      <c r="AB275" s="1"/>
      <c r="AC275" s="1"/>
      <c r="AD275" s="1"/>
      <c r="AE275" s="1"/>
      <c r="AF275" s="1"/>
      <c r="AG275" s="1"/>
    </row>
    <row r="276" spans="7:33" ht="15.75" customHeight="1" x14ac:dyDescent="0.25">
      <c r="G276" s="12"/>
      <c r="M276" s="1"/>
      <c r="Z276" s="1"/>
      <c r="AA276" s="1"/>
      <c r="AB276" s="1"/>
      <c r="AC276" s="1"/>
      <c r="AD276" s="1"/>
      <c r="AE276" s="1"/>
      <c r="AF276" s="1"/>
      <c r="AG276" s="1"/>
    </row>
    <row r="277" spans="7:33" ht="15.75" customHeight="1" x14ac:dyDescent="0.25">
      <c r="G277" s="12"/>
      <c r="M277" s="1"/>
      <c r="Z277" s="1"/>
      <c r="AA277" s="1"/>
      <c r="AB277" s="1"/>
      <c r="AC277" s="1"/>
      <c r="AD277" s="1"/>
      <c r="AE277" s="1"/>
      <c r="AF277" s="1"/>
      <c r="AG277" s="1"/>
    </row>
    <row r="278" spans="7:33" ht="15.75" customHeight="1" x14ac:dyDescent="0.25">
      <c r="G278" s="12"/>
      <c r="M278" s="1"/>
      <c r="Z278" s="1"/>
      <c r="AA278" s="1"/>
      <c r="AB278" s="1"/>
      <c r="AC278" s="1"/>
      <c r="AD278" s="1"/>
      <c r="AE278" s="1"/>
      <c r="AF278" s="1"/>
      <c r="AG278" s="1"/>
    </row>
    <row r="279" spans="7:33" ht="15.75" customHeight="1" x14ac:dyDescent="0.25">
      <c r="G279" s="12"/>
      <c r="M279" s="1"/>
      <c r="Z279" s="1"/>
      <c r="AA279" s="1"/>
      <c r="AB279" s="1"/>
      <c r="AC279" s="1"/>
      <c r="AD279" s="1"/>
      <c r="AE279" s="1"/>
      <c r="AF279" s="1"/>
      <c r="AG279" s="1"/>
    </row>
    <row r="280" spans="7:33" ht="15.75" customHeight="1" x14ac:dyDescent="0.25">
      <c r="G280" s="12"/>
      <c r="M280" s="1"/>
      <c r="Z280" s="1"/>
      <c r="AA280" s="1"/>
      <c r="AB280" s="1"/>
      <c r="AC280" s="1"/>
      <c r="AD280" s="1"/>
      <c r="AE280" s="1"/>
      <c r="AF280" s="1"/>
      <c r="AG280" s="1"/>
    </row>
    <row r="281" spans="7:33" ht="15.75" customHeight="1" x14ac:dyDescent="0.25">
      <c r="G281" s="12"/>
      <c r="M281" s="1"/>
      <c r="Z281" s="1"/>
      <c r="AA281" s="1"/>
      <c r="AB281" s="1"/>
      <c r="AC281" s="1"/>
      <c r="AD281" s="1"/>
      <c r="AE281" s="1"/>
      <c r="AF281" s="1"/>
      <c r="AG281" s="1"/>
    </row>
    <row r="282" spans="7:33" ht="15.75" customHeight="1" x14ac:dyDescent="0.25">
      <c r="G282" s="12"/>
      <c r="M282" s="1"/>
      <c r="Z282" s="1"/>
      <c r="AA282" s="1"/>
      <c r="AB282" s="1"/>
      <c r="AC282" s="1"/>
      <c r="AD282" s="1"/>
      <c r="AE282" s="1"/>
      <c r="AF282" s="1"/>
      <c r="AG282" s="1"/>
    </row>
    <row r="283" spans="7:33" ht="15.75" customHeight="1" x14ac:dyDescent="0.25">
      <c r="G283" s="12"/>
      <c r="M283" s="1"/>
      <c r="Z283" s="1"/>
      <c r="AA283" s="1"/>
      <c r="AB283" s="1"/>
      <c r="AC283" s="1"/>
      <c r="AD283" s="1"/>
      <c r="AE283" s="1"/>
      <c r="AF283" s="1"/>
      <c r="AG283" s="1"/>
    </row>
    <row r="284" spans="7:33" ht="15.75" customHeight="1" x14ac:dyDescent="0.25">
      <c r="G284" s="12"/>
      <c r="M284" s="1"/>
      <c r="Z284" s="1"/>
      <c r="AA284" s="1"/>
      <c r="AB284" s="1"/>
      <c r="AC284" s="1"/>
      <c r="AD284" s="1"/>
      <c r="AE284" s="1"/>
      <c r="AF284" s="1"/>
      <c r="AG284" s="1"/>
    </row>
    <row r="285" spans="7:33" ht="15.75" customHeight="1" x14ac:dyDescent="0.25">
      <c r="G285" s="12"/>
      <c r="M285" s="1"/>
      <c r="Z285" s="1"/>
      <c r="AA285" s="1"/>
      <c r="AB285" s="1"/>
      <c r="AC285" s="1"/>
      <c r="AD285" s="1"/>
      <c r="AE285" s="1"/>
      <c r="AF285" s="1"/>
      <c r="AG285" s="1"/>
    </row>
    <row r="286" spans="7:33" ht="15.75" customHeight="1" x14ac:dyDescent="0.25">
      <c r="G286" s="12"/>
      <c r="M286" s="1"/>
      <c r="Z286" s="1"/>
      <c r="AA286" s="1"/>
      <c r="AB286" s="1"/>
      <c r="AC286" s="1"/>
      <c r="AD286" s="1"/>
      <c r="AE286" s="1"/>
      <c r="AF286" s="1"/>
      <c r="AG286" s="1"/>
    </row>
    <row r="287" spans="7:33" ht="15.75" customHeight="1" x14ac:dyDescent="0.25">
      <c r="G287" s="12"/>
      <c r="M287" s="1"/>
      <c r="Z287" s="1"/>
      <c r="AA287" s="1"/>
      <c r="AB287" s="1"/>
      <c r="AC287" s="1"/>
      <c r="AD287" s="1"/>
      <c r="AE287" s="1"/>
      <c r="AF287" s="1"/>
      <c r="AG287" s="1"/>
    </row>
    <row r="288" spans="7:33" ht="15.75" customHeight="1" x14ac:dyDescent="0.25">
      <c r="G288" s="12"/>
      <c r="M288" s="1"/>
      <c r="Z288" s="1"/>
      <c r="AA288" s="1"/>
      <c r="AB288" s="1"/>
      <c r="AC288" s="1"/>
      <c r="AD288" s="1"/>
      <c r="AE288" s="1"/>
      <c r="AF288" s="1"/>
      <c r="AG288" s="1"/>
    </row>
    <row r="289" spans="7:33" ht="15.75" customHeight="1" x14ac:dyDescent="0.25">
      <c r="G289" s="12"/>
      <c r="M289" s="1"/>
      <c r="Z289" s="1"/>
      <c r="AA289" s="1"/>
      <c r="AB289" s="1"/>
      <c r="AC289" s="1"/>
      <c r="AD289" s="1"/>
      <c r="AE289" s="1"/>
      <c r="AF289" s="1"/>
      <c r="AG289" s="1"/>
    </row>
    <row r="290" spans="7:33" ht="15.75" customHeight="1" x14ac:dyDescent="0.25">
      <c r="G290" s="12"/>
      <c r="M290" s="1"/>
      <c r="Z290" s="1"/>
      <c r="AA290" s="1"/>
      <c r="AB290" s="1"/>
      <c r="AC290" s="1"/>
      <c r="AD290" s="1"/>
      <c r="AE290" s="1"/>
      <c r="AF290" s="1"/>
      <c r="AG290" s="1"/>
    </row>
    <row r="291" spans="7:33" ht="15.75" customHeight="1" x14ac:dyDescent="0.25">
      <c r="G291" s="12"/>
      <c r="M291" s="1"/>
      <c r="Z291" s="1"/>
      <c r="AA291" s="1"/>
      <c r="AB291" s="1"/>
      <c r="AC291" s="1"/>
      <c r="AD291" s="1"/>
      <c r="AE291" s="1"/>
      <c r="AF291" s="1"/>
      <c r="AG291" s="1"/>
    </row>
    <row r="292" spans="7:33" ht="15.75" customHeight="1" x14ac:dyDescent="0.25">
      <c r="G292" s="12"/>
      <c r="M292" s="1"/>
      <c r="Z292" s="1"/>
      <c r="AA292" s="1"/>
      <c r="AB292" s="1"/>
      <c r="AC292" s="1"/>
      <c r="AD292" s="1"/>
      <c r="AE292" s="1"/>
      <c r="AF292" s="1"/>
      <c r="AG292" s="1"/>
    </row>
    <row r="293" spans="7:33" ht="15.75" customHeight="1" x14ac:dyDescent="0.25">
      <c r="G293" s="12"/>
      <c r="M293" s="1"/>
      <c r="Z293" s="1"/>
      <c r="AA293" s="1"/>
      <c r="AB293" s="1"/>
      <c r="AC293" s="1"/>
      <c r="AD293" s="1"/>
      <c r="AE293" s="1"/>
      <c r="AF293" s="1"/>
      <c r="AG293" s="1"/>
    </row>
    <row r="294" spans="7:33" ht="15.75" customHeight="1" x14ac:dyDescent="0.25">
      <c r="G294" s="12"/>
      <c r="M294" s="1"/>
      <c r="Z294" s="1"/>
      <c r="AA294" s="1"/>
      <c r="AB294" s="1"/>
      <c r="AC294" s="1"/>
      <c r="AD294" s="1"/>
      <c r="AE294" s="1"/>
      <c r="AF294" s="1"/>
      <c r="AG294" s="1"/>
    </row>
    <row r="295" spans="7:33" ht="15.75" customHeight="1" x14ac:dyDescent="0.25">
      <c r="G295" s="12"/>
      <c r="M295" s="1"/>
      <c r="Z295" s="1"/>
      <c r="AA295" s="1"/>
      <c r="AB295" s="1"/>
      <c r="AC295" s="1"/>
      <c r="AD295" s="1"/>
      <c r="AE295" s="1"/>
      <c r="AF295" s="1"/>
      <c r="AG295" s="1"/>
    </row>
    <row r="296" spans="7:33" ht="15.75" customHeight="1" x14ac:dyDescent="0.25">
      <c r="G296" s="12"/>
      <c r="M296" s="1"/>
      <c r="Z296" s="1"/>
      <c r="AA296" s="1"/>
      <c r="AB296" s="1"/>
      <c r="AC296" s="1"/>
      <c r="AD296" s="1"/>
      <c r="AE296" s="1"/>
      <c r="AF296" s="1"/>
      <c r="AG296" s="1"/>
    </row>
    <row r="297" spans="7:33" ht="15.75" customHeight="1" x14ac:dyDescent="0.25">
      <c r="G297" s="12"/>
      <c r="M297" s="1"/>
      <c r="Z297" s="1"/>
      <c r="AA297" s="1"/>
      <c r="AB297" s="1"/>
      <c r="AC297" s="1"/>
      <c r="AD297" s="1"/>
      <c r="AE297" s="1"/>
      <c r="AF297" s="1"/>
      <c r="AG297" s="1"/>
    </row>
    <row r="298" spans="7:33" ht="15.75" customHeight="1" x14ac:dyDescent="0.25">
      <c r="G298" s="12"/>
      <c r="M298" s="1"/>
      <c r="Z298" s="1"/>
      <c r="AA298" s="1"/>
      <c r="AB298" s="1"/>
      <c r="AC298" s="1"/>
      <c r="AD298" s="1"/>
      <c r="AE298" s="1"/>
      <c r="AF298" s="1"/>
      <c r="AG298" s="1"/>
    </row>
    <row r="299" spans="7:33" ht="15.75" customHeight="1" x14ac:dyDescent="0.25">
      <c r="G299" s="12"/>
      <c r="M299" s="1"/>
      <c r="Z299" s="1"/>
      <c r="AA299" s="1"/>
      <c r="AB299" s="1"/>
      <c r="AC299" s="1"/>
      <c r="AD299" s="1"/>
      <c r="AE299" s="1"/>
      <c r="AF299" s="1"/>
      <c r="AG299" s="1"/>
    </row>
    <row r="300" spans="7:33" ht="15.75" customHeight="1" x14ac:dyDescent="0.25">
      <c r="G300" s="12"/>
      <c r="M300" s="1"/>
      <c r="Z300" s="1"/>
      <c r="AA300" s="1"/>
      <c r="AB300" s="1"/>
      <c r="AC300" s="1"/>
      <c r="AD300" s="1"/>
      <c r="AE300" s="1"/>
      <c r="AF300" s="1"/>
      <c r="AG300" s="1"/>
    </row>
    <row r="301" spans="7:33" ht="15.75" customHeight="1" x14ac:dyDescent="0.25">
      <c r="G301" s="12"/>
      <c r="M301" s="1"/>
      <c r="Z301" s="1"/>
      <c r="AA301" s="1"/>
      <c r="AB301" s="1"/>
      <c r="AC301" s="1"/>
      <c r="AD301" s="1"/>
      <c r="AE301" s="1"/>
      <c r="AF301" s="1"/>
      <c r="AG301" s="1"/>
    </row>
    <row r="302" spans="7:33" ht="15.75" customHeight="1" x14ac:dyDescent="0.25">
      <c r="G302" s="12"/>
      <c r="M302" s="1"/>
      <c r="Z302" s="1"/>
      <c r="AA302" s="1"/>
      <c r="AB302" s="1"/>
      <c r="AC302" s="1"/>
      <c r="AD302" s="1"/>
      <c r="AE302" s="1"/>
      <c r="AF302" s="1"/>
      <c r="AG302" s="1"/>
    </row>
    <row r="303" spans="7:33" ht="15.75" customHeight="1" x14ac:dyDescent="0.25">
      <c r="G303" s="12"/>
      <c r="M303" s="1"/>
      <c r="Z303" s="1"/>
      <c r="AA303" s="1"/>
      <c r="AB303" s="1"/>
      <c r="AC303" s="1"/>
      <c r="AD303" s="1"/>
      <c r="AE303" s="1"/>
      <c r="AF303" s="1"/>
      <c r="AG303" s="1"/>
    </row>
    <row r="304" spans="7:33" ht="15.75" customHeight="1" x14ac:dyDescent="0.25">
      <c r="G304" s="12"/>
      <c r="M304" s="1"/>
      <c r="Z304" s="1"/>
      <c r="AA304" s="1"/>
      <c r="AB304" s="1"/>
      <c r="AC304" s="1"/>
      <c r="AD304" s="1"/>
      <c r="AE304" s="1"/>
      <c r="AF304" s="1"/>
      <c r="AG304" s="1"/>
    </row>
    <row r="305" spans="7:33" ht="15.75" customHeight="1" x14ac:dyDescent="0.25">
      <c r="G305" s="12"/>
      <c r="M305" s="1"/>
      <c r="Z305" s="1"/>
      <c r="AA305" s="1"/>
      <c r="AB305" s="1"/>
      <c r="AC305" s="1"/>
      <c r="AD305" s="1"/>
      <c r="AE305" s="1"/>
      <c r="AF305" s="1"/>
      <c r="AG305" s="1"/>
    </row>
    <row r="306" spans="7:33" ht="15.75" customHeight="1" x14ac:dyDescent="0.25">
      <c r="G306" s="12"/>
      <c r="M306" s="1"/>
      <c r="Z306" s="1"/>
      <c r="AA306" s="1"/>
      <c r="AB306" s="1"/>
      <c r="AC306" s="1"/>
      <c r="AD306" s="1"/>
      <c r="AE306" s="1"/>
      <c r="AF306" s="1"/>
      <c r="AG306" s="1"/>
    </row>
    <row r="307" spans="7:33" ht="15.75" customHeight="1" x14ac:dyDescent="0.25">
      <c r="G307" s="12"/>
      <c r="M307" s="1"/>
      <c r="Z307" s="1"/>
      <c r="AA307" s="1"/>
      <c r="AB307" s="1"/>
      <c r="AC307" s="1"/>
      <c r="AD307" s="1"/>
      <c r="AE307" s="1"/>
      <c r="AF307" s="1"/>
      <c r="AG307" s="1"/>
    </row>
    <row r="308" spans="7:33" ht="15.75" customHeight="1" x14ac:dyDescent="0.25">
      <c r="G308" s="12"/>
      <c r="M308" s="1"/>
      <c r="Z308" s="1"/>
      <c r="AA308" s="1"/>
      <c r="AB308" s="1"/>
      <c r="AC308" s="1"/>
      <c r="AD308" s="1"/>
      <c r="AE308" s="1"/>
      <c r="AF308" s="1"/>
      <c r="AG308" s="1"/>
    </row>
    <row r="309" spans="7:33" ht="15.75" customHeight="1" x14ac:dyDescent="0.25">
      <c r="G309" s="12"/>
      <c r="M309" s="1"/>
      <c r="Z309" s="1"/>
      <c r="AA309" s="1"/>
      <c r="AB309" s="1"/>
      <c r="AC309" s="1"/>
      <c r="AD309" s="1"/>
      <c r="AE309" s="1"/>
      <c r="AF309" s="1"/>
      <c r="AG309" s="1"/>
    </row>
    <row r="310" spans="7:33" ht="15.75" customHeight="1" x14ac:dyDescent="0.25">
      <c r="G310" s="12"/>
      <c r="M310" s="1"/>
      <c r="Z310" s="1"/>
      <c r="AA310" s="1"/>
      <c r="AB310" s="1"/>
      <c r="AC310" s="1"/>
      <c r="AD310" s="1"/>
      <c r="AE310" s="1"/>
      <c r="AF310" s="1"/>
      <c r="AG310" s="1"/>
    </row>
    <row r="311" spans="7:33" ht="15.75" customHeight="1" x14ac:dyDescent="0.25">
      <c r="G311" s="12"/>
      <c r="M311" s="1"/>
      <c r="Z311" s="1"/>
      <c r="AA311" s="1"/>
      <c r="AB311" s="1"/>
      <c r="AC311" s="1"/>
      <c r="AD311" s="1"/>
      <c r="AE311" s="1"/>
      <c r="AF311" s="1"/>
      <c r="AG311" s="1"/>
    </row>
    <row r="312" spans="7:33" ht="15.75" customHeight="1" x14ac:dyDescent="0.25">
      <c r="G312" s="12"/>
      <c r="M312" s="1"/>
      <c r="Z312" s="1"/>
      <c r="AA312" s="1"/>
      <c r="AB312" s="1"/>
      <c r="AC312" s="1"/>
      <c r="AD312" s="1"/>
      <c r="AE312" s="1"/>
      <c r="AF312" s="1"/>
      <c r="AG312" s="1"/>
    </row>
    <row r="313" spans="7:33" ht="15.75" customHeight="1" x14ac:dyDescent="0.25">
      <c r="G313" s="12"/>
      <c r="M313" s="1"/>
      <c r="Z313" s="1"/>
      <c r="AA313" s="1"/>
      <c r="AB313" s="1"/>
      <c r="AC313" s="1"/>
      <c r="AD313" s="1"/>
      <c r="AE313" s="1"/>
      <c r="AF313" s="1"/>
      <c r="AG313" s="1"/>
    </row>
    <row r="314" spans="7:33" ht="15.75" customHeight="1" x14ac:dyDescent="0.25">
      <c r="G314" s="12"/>
      <c r="M314" s="1"/>
      <c r="Z314" s="1"/>
      <c r="AA314" s="1"/>
      <c r="AB314" s="1"/>
      <c r="AC314" s="1"/>
      <c r="AD314" s="1"/>
      <c r="AE314" s="1"/>
      <c r="AF314" s="1"/>
      <c r="AG314" s="1"/>
    </row>
    <row r="315" spans="7:33" ht="15.75" customHeight="1" x14ac:dyDescent="0.25">
      <c r="G315" s="12"/>
      <c r="M315" s="1"/>
      <c r="Z315" s="1"/>
      <c r="AA315" s="1"/>
      <c r="AB315" s="1"/>
      <c r="AC315" s="1"/>
      <c r="AD315" s="1"/>
      <c r="AE315" s="1"/>
      <c r="AF315" s="1"/>
      <c r="AG315" s="1"/>
    </row>
    <row r="316" spans="7:33" ht="15.75" customHeight="1" x14ac:dyDescent="0.25">
      <c r="G316" s="12"/>
      <c r="M316" s="1"/>
      <c r="Z316" s="1"/>
      <c r="AA316" s="1"/>
      <c r="AB316" s="1"/>
      <c r="AC316" s="1"/>
      <c r="AD316" s="1"/>
      <c r="AE316" s="1"/>
      <c r="AF316" s="1"/>
      <c r="AG316" s="1"/>
    </row>
    <row r="317" spans="7:33" ht="15.75" customHeight="1" x14ac:dyDescent="0.25">
      <c r="G317" s="12"/>
      <c r="M317" s="1"/>
      <c r="Z317" s="1"/>
      <c r="AA317" s="1"/>
      <c r="AB317" s="1"/>
      <c r="AC317" s="1"/>
      <c r="AD317" s="1"/>
      <c r="AE317" s="1"/>
      <c r="AF317" s="1"/>
      <c r="AG317" s="1"/>
    </row>
    <row r="318" spans="7:33" ht="15.75" customHeight="1" x14ac:dyDescent="0.25">
      <c r="G318" s="12"/>
      <c r="M318" s="1"/>
      <c r="Z318" s="1"/>
      <c r="AA318" s="1"/>
      <c r="AB318" s="1"/>
      <c r="AC318" s="1"/>
      <c r="AD318" s="1"/>
      <c r="AE318" s="1"/>
      <c r="AF318" s="1"/>
      <c r="AG318" s="1"/>
    </row>
    <row r="319" spans="7:33" ht="15.75" customHeight="1" x14ac:dyDescent="0.25">
      <c r="G319" s="12"/>
      <c r="M319" s="1"/>
      <c r="Z319" s="1"/>
      <c r="AA319" s="1"/>
      <c r="AB319" s="1"/>
      <c r="AC319" s="1"/>
      <c r="AD319" s="1"/>
      <c r="AE319" s="1"/>
      <c r="AF319" s="1"/>
      <c r="AG319" s="1"/>
    </row>
    <row r="320" spans="7:33" ht="15.75" customHeight="1" x14ac:dyDescent="0.25">
      <c r="G320" s="12"/>
      <c r="M320" s="1"/>
      <c r="Z320" s="1"/>
      <c r="AA320" s="1"/>
      <c r="AB320" s="1"/>
      <c r="AC320" s="1"/>
      <c r="AD320" s="1"/>
      <c r="AE320" s="1"/>
      <c r="AF320" s="1"/>
      <c r="AG320" s="1"/>
    </row>
    <row r="321" spans="7:33" ht="15.75" customHeight="1" x14ac:dyDescent="0.25">
      <c r="G321" s="12"/>
      <c r="M321" s="1"/>
      <c r="Z321" s="1"/>
      <c r="AA321" s="1"/>
      <c r="AB321" s="1"/>
      <c r="AC321" s="1"/>
      <c r="AD321" s="1"/>
      <c r="AE321" s="1"/>
      <c r="AF321" s="1"/>
      <c r="AG321" s="1"/>
    </row>
    <row r="322" spans="7:33" ht="15.75" customHeight="1" x14ac:dyDescent="0.25">
      <c r="G322" s="12"/>
      <c r="M322" s="1"/>
      <c r="Z322" s="1"/>
      <c r="AA322" s="1"/>
      <c r="AB322" s="1"/>
      <c r="AC322" s="1"/>
      <c r="AD322" s="1"/>
      <c r="AE322" s="1"/>
      <c r="AF322" s="1"/>
      <c r="AG322" s="1"/>
    </row>
    <row r="323" spans="7:33" ht="15.75" customHeight="1" x14ac:dyDescent="0.25">
      <c r="G323" s="12"/>
      <c r="M323" s="1"/>
      <c r="Z323" s="1"/>
      <c r="AA323" s="1"/>
      <c r="AB323" s="1"/>
      <c r="AC323" s="1"/>
      <c r="AD323" s="1"/>
      <c r="AE323" s="1"/>
      <c r="AF323" s="1"/>
      <c r="AG323" s="1"/>
    </row>
    <row r="324" spans="7:33" ht="15.75" customHeight="1" x14ac:dyDescent="0.25">
      <c r="G324" s="12"/>
      <c r="M324" s="1"/>
      <c r="Z324" s="1"/>
      <c r="AA324" s="1"/>
      <c r="AB324" s="1"/>
      <c r="AC324" s="1"/>
      <c r="AD324" s="1"/>
      <c r="AE324" s="1"/>
      <c r="AF324" s="1"/>
      <c r="AG324" s="1"/>
    </row>
    <row r="325" spans="7:33" ht="15.75" customHeight="1" x14ac:dyDescent="0.25">
      <c r="G325" s="12"/>
      <c r="M325" s="1"/>
      <c r="Z325" s="1"/>
      <c r="AA325" s="1"/>
      <c r="AB325" s="1"/>
      <c r="AC325" s="1"/>
      <c r="AD325" s="1"/>
      <c r="AE325" s="1"/>
      <c r="AF325" s="1"/>
      <c r="AG325" s="1"/>
    </row>
    <row r="326" spans="7:33" ht="15.75" customHeight="1" x14ac:dyDescent="0.25">
      <c r="G326" s="12"/>
      <c r="M326" s="1"/>
      <c r="Z326" s="1"/>
      <c r="AA326" s="1"/>
      <c r="AB326" s="1"/>
      <c r="AC326" s="1"/>
      <c r="AD326" s="1"/>
      <c r="AE326" s="1"/>
      <c r="AF326" s="1"/>
      <c r="AG326" s="1"/>
    </row>
    <row r="327" spans="7:33" ht="15.75" customHeight="1" x14ac:dyDescent="0.25">
      <c r="G327" s="12"/>
      <c r="M327" s="1"/>
      <c r="Z327" s="1"/>
      <c r="AA327" s="1"/>
      <c r="AB327" s="1"/>
      <c r="AC327" s="1"/>
      <c r="AD327" s="1"/>
      <c r="AE327" s="1"/>
      <c r="AF327" s="1"/>
      <c r="AG327" s="1"/>
    </row>
    <row r="328" spans="7:33" ht="15.75" customHeight="1" x14ac:dyDescent="0.25">
      <c r="G328" s="12"/>
      <c r="M328" s="1"/>
      <c r="Z328" s="1"/>
      <c r="AA328" s="1"/>
      <c r="AB328" s="1"/>
      <c r="AC328" s="1"/>
      <c r="AD328" s="1"/>
      <c r="AE328" s="1"/>
      <c r="AF328" s="1"/>
      <c r="AG328" s="1"/>
    </row>
    <row r="329" spans="7:33" ht="15.75" customHeight="1" x14ac:dyDescent="0.25">
      <c r="G329" s="12"/>
      <c r="M329" s="1"/>
      <c r="Z329" s="1"/>
      <c r="AA329" s="1"/>
      <c r="AB329" s="1"/>
      <c r="AC329" s="1"/>
      <c r="AD329" s="1"/>
      <c r="AE329" s="1"/>
      <c r="AF329" s="1"/>
      <c r="AG329" s="1"/>
    </row>
    <row r="330" spans="7:33" ht="15.75" customHeight="1" x14ac:dyDescent="0.25">
      <c r="G330" s="12"/>
      <c r="M330" s="1"/>
      <c r="Z330" s="1"/>
      <c r="AA330" s="1"/>
      <c r="AB330" s="1"/>
      <c r="AC330" s="1"/>
      <c r="AD330" s="1"/>
      <c r="AE330" s="1"/>
      <c r="AF330" s="1"/>
      <c r="AG330" s="1"/>
    </row>
    <row r="331" spans="7:33" ht="15.75" customHeight="1" x14ac:dyDescent="0.25">
      <c r="G331" s="12"/>
      <c r="M331" s="1"/>
      <c r="Z331" s="1"/>
      <c r="AA331" s="1"/>
      <c r="AB331" s="1"/>
      <c r="AC331" s="1"/>
      <c r="AD331" s="1"/>
      <c r="AE331" s="1"/>
      <c r="AF331" s="1"/>
      <c r="AG331" s="1"/>
    </row>
    <row r="332" spans="7:33" ht="15.75" customHeight="1" x14ac:dyDescent="0.25">
      <c r="G332" s="12"/>
      <c r="M332" s="1"/>
      <c r="Z332" s="1"/>
      <c r="AA332" s="1"/>
      <c r="AB332" s="1"/>
      <c r="AC332" s="1"/>
      <c r="AD332" s="1"/>
      <c r="AE332" s="1"/>
      <c r="AF332" s="1"/>
      <c r="AG332" s="1"/>
    </row>
    <row r="333" spans="7:33" ht="15.75" customHeight="1" x14ac:dyDescent="0.25">
      <c r="G333" s="12"/>
      <c r="M333" s="1"/>
      <c r="Z333" s="1"/>
      <c r="AA333" s="1"/>
      <c r="AB333" s="1"/>
      <c r="AC333" s="1"/>
      <c r="AD333" s="1"/>
      <c r="AE333" s="1"/>
      <c r="AF333" s="1"/>
      <c r="AG333" s="1"/>
    </row>
    <row r="334" spans="7:33" ht="15.75" customHeight="1" x14ac:dyDescent="0.25">
      <c r="G334" s="12"/>
      <c r="M334" s="1"/>
      <c r="Z334" s="1"/>
      <c r="AA334" s="1"/>
      <c r="AB334" s="1"/>
      <c r="AC334" s="1"/>
      <c r="AD334" s="1"/>
      <c r="AE334" s="1"/>
      <c r="AF334" s="1"/>
      <c r="AG334" s="1"/>
    </row>
    <row r="335" spans="7:33" ht="15.75" customHeight="1" x14ac:dyDescent="0.25">
      <c r="G335" s="12"/>
      <c r="M335" s="1"/>
      <c r="Z335" s="1"/>
      <c r="AA335" s="1"/>
      <c r="AB335" s="1"/>
      <c r="AC335" s="1"/>
      <c r="AD335" s="1"/>
      <c r="AE335" s="1"/>
      <c r="AF335" s="1"/>
      <c r="AG335" s="1"/>
    </row>
    <row r="336" spans="7:33" ht="15.75" customHeight="1" x14ac:dyDescent="0.25">
      <c r="G336" s="12"/>
      <c r="M336" s="1"/>
      <c r="Z336" s="1"/>
      <c r="AA336" s="1"/>
      <c r="AB336" s="1"/>
      <c r="AC336" s="1"/>
      <c r="AD336" s="1"/>
      <c r="AE336" s="1"/>
      <c r="AF336" s="1"/>
      <c r="AG336" s="1"/>
    </row>
    <row r="337" spans="7:33" ht="15.75" customHeight="1" x14ac:dyDescent="0.25">
      <c r="G337" s="12"/>
      <c r="M337" s="1"/>
      <c r="Z337" s="1"/>
      <c r="AA337" s="1"/>
      <c r="AB337" s="1"/>
      <c r="AC337" s="1"/>
      <c r="AD337" s="1"/>
      <c r="AE337" s="1"/>
      <c r="AF337" s="1"/>
      <c r="AG337" s="1"/>
    </row>
    <row r="338" spans="7:33" ht="15.75" customHeight="1" x14ac:dyDescent="0.25">
      <c r="G338" s="12"/>
      <c r="M338" s="1"/>
      <c r="Z338" s="1"/>
      <c r="AA338" s="1"/>
      <c r="AB338" s="1"/>
      <c r="AC338" s="1"/>
      <c r="AD338" s="1"/>
      <c r="AE338" s="1"/>
      <c r="AF338" s="1"/>
      <c r="AG338" s="1"/>
    </row>
    <row r="339" spans="7:33" ht="15.75" customHeight="1" x14ac:dyDescent="0.25">
      <c r="G339" s="12"/>
      <c r="M339" s="1"/>
      <c r="Z339" s="1"/>
      <c r="AA339" s="1"/>
      <c r="AB339" s="1"/>
      <c r="AC339" s="1"/>
      <c r="AD339" s="1"/>
      <c r="AE339" s="1"/>
      <c r="AF339" s="1"/>
      <c r="AG339" s="1"/>
    </row>
    <row r="340" spans="7:33" ht="15.75" customHeight="1" x14ac:dyDescent="0.25">
      <c r="G340" s="12"/>
      <c r="M340" s="1"/>
      <c r="Z340" s="1"/>
      <c r="AA340" s="1"/>
      <c r="AB340" s="1"/>
      <c r="AC340" s="1"/>
      <c r="AD340" s="1"/>
      <c r="AE340" s="1"/>
      <c r="AF340" s="1"/>
      <c r="AG340" s="1"/>
    </row>
    <row r="341" spans="7:33" ht="15.75" customHeight="1" x14ac:dyDescent="0.25">
      <c r="G341" s="12"/>
      <c r="M341" s="1"/>
      <c r="Z341" s="1"/>
      <c r="AA341" s="1"/>
      <c r="AB341" s="1"/>
      <c r="AC341" s="1"/>
      <c r="AD341" s="1"/>
      <c r="AE341" s="1"/>
      <c r="AF341" s="1"/>
      <c r="AG341" s="1"/>
    </row>
    <row r="342" spans="7:33" ht="15.75" customHeight="1" x14ac:dyDescent="0.25">
      <c r="G342" s="12"/>
      <c r="M342" s="1"/>
      <c r="Z342" s="1"/>
      <c r="AA342" s="1"/>
      <c r="AB342" s="1"/>
      <c r="AC342" s="1"/>
      <c r="AD342" s="1"/>
      <c r="AE342" s="1"/>
      <c r="AF342" s="1"/>
      <c r="AG342" s="1"/>
    </row>
    <row r="343" spans="7:33" ht="15.75" customHeight="1" x14ac:dyDescent="0.25">
      <c r="G343" s="12"/>
      <c r="M343" s="1"/>
      <c r="Z343" s="1"/>
      <c r="AA343" s="1"/>
      <c r="AB343" s="1"/>
      <c r="AC343" s="1"/>
      <c r="AD343" s="1"/>
      <c r="AE343" s="1"/>
      <c r="AF343" s="1"/>
      <c r="AG343" s="1"/>
    </row>
    <row r="344" spans="7:33" ht="15.75" customHeight="1" x14ac:dyDescent="0.25">
      <c r="G344" s="12"/>
      <c r="M344" s="1"/>
      <c r="Z344" s="1"/>
      <c r="AA344" s="1"/>
      <c r="AB344" s="1"/>
      <c r="AC344" s="1"/>
      <c r="AD344" s="1"/>
      <c r="AE344" s="1"/>
      <c r="AF344" s="1"/>
      <c r="AG344" s="1"/>
    </row>
    <row r="345" spans="7:33" ht="15.75" customHeight="1" x14ac:dyDescent="0.25">
      <c r="G345" s="12"/>
      <c r="M345" s="1"/>
      <c r="Z345" s="1"/>
      <c r="AA345" s="1"/>
      <c r="AB345" s="1"/>
      <c r="AC345" s="1"/>
      <c r="AD345" s="1"/>
      <c r="AE345" s="1"/>
      <c r="AF345" s="1"/>
      <c r="AG345" s="1"/>
    </row>
    <row r="346" spans="7:33" ht="15.75" customHeight="1" x14ac:dyDescent="0.25">
      <c r="G346" s="12"/>
      <c r="M346" s="1"/>
      <c r="Z346" s="1"/>
      <c r="AA346" s="1"/>
      <c r="AB346" s="1"/>
      <c r="AC346" s="1"/>
      <c r="AD346" s="1"/>
      <c r="AE346" s="1"/>
      <c r="AF346" s="1"/>
      <c r="AG346" s="1"/>
    </row>
    <row r="347" spans="7:33" ht="15.75" customHeight="1" x14ac:dyDescent="0.25">
      <c r="G347" s="12"/>
      <c r="M347" s="1"/>
      <c r="Z347" s="1"/>
      <c r="AA347" s="1"/>
      <c r="AB347" s="1"/>
      <c r="AC347" s="1"/>
      <c r="AD347" s="1"/>
      <c r="AE347" s="1"/>
      <c r="AF347" s="1"/>
      <c r="AG347" s="1"/>
    </row>
    <row r="348" spans="7:33" ht="15.75" customHeight="1" x14ac:dyDescent="0.25">
      <c r="G348" s="12"/>
      <c r="M348" s="1"/>
      <c r="Z348" s="1"/>
      <c r="AA348" s="1"/>
      <c r="AB348" s="1"/>
      <c r="AC348" s="1"/>
      <c r="AD348" s="1"/>
      <c r="AE348" s="1"/>
      <c r="AF348" s="1"/>
      <c r="AG348" s="1"/>
    </row>
    <row r="349" spans="7:33" ht="15.75" customHeight="1" x14ac:dyDescent="0.25">
      <c r="G349" s="12"/>
      <c r="M349" s="1"/>
      <c r="Z349" s="1"/>
      <c r="AA349" s="1"/>
      <c r="AB349" s="1"/>
      <c r="AC349" s="1"/>
      <c r="AD349" s="1"/>
      <c r="AE349" s="1"/>
      <c r="AF349" s="1"/>
      <c r="AG349" s="1"/>
    </row>
    <row r="350" spans="7:33" ht="15.75" customHeight="1" x14ac:dyDescent="0.25">
      <c r="G350" s="12"/>
      <c r="M350" s="1"/>
      <c r="Z350" s="1"/>
      <c r="AA350" s="1"/>
      <c r="AB350" s="1"/>
      <c r="AC350" s="1"/>
      <c r="AD350" s="1"/>
      <c r="AE350" s="1"/>
      <c r="AF350" s="1"/>
      <c r="AG350" s="1"/>
    </row>
    <row r="351" spans="7:33" ht="15.75" customHeight="1" x14ac:dyDescent="0.25">
      <c r="G351" s="12"/>
      <c r="M351" s="1"/>
      <c r="Z351" s="1"/>
      <c r="AA351" s="1"/>
      <c r="AB351" s="1"/>
      <c r="AC351" s="1"/>
      <c r="AD351" s="1"/>
      <c r="AE351" s="1"/>
      <c r="AF351" s="1"/>
      <c r="AG351" s="1"/>
    </row>
    <row r="352" spans="7:33" ht="15.75" customHeight="1" x14ac:dyDescent="0.25">
      <c r="G352" s="12"/>
      <c r="M352" s="1"/>
      <c r="Z352" s="1"/>
      <c r="AA352" s="1"/>
      <c r="AB352" s="1"/>
      <c r="AC352" s="1"/>
      <c r="AD352" s="1"/>
      <c r="AE352" s="1"/>
      <c r="AF352" s="1"/>
      <c r="AG352" s="1"/>
    </row>
    <row r="353" spans="7:33" ht="15.75" customHeight="1" x14ac:dyDescent="0.25">
      <c r="G353" s="12"/>
      <c r="M353" s="1"/>
      <c r="Z353" s="1"/>
      <c r="AA353" s="1"/>
      <c r="AB353" s="1"/>
      <c r="AC353" s="1"/>
      <c r="AD353" s="1"/>
      <c r="AE353" s="1"/>
      <c r="AF353" s="1"/>
      <c r="AG353" s="1"/>
    </row>
    <row r="354" spans="7:33" ht="15.75" customHeight="1" x14ac:dyDescent="0.25">
      <c r="G354" s="12"/>
      <c r="M354" s="1"/>
      <c r="Z354" s="1"/>
      <c r="AA354" s="1"/>
      <c r="AB354" s="1"/>
      <c r="AC354" s="1"/>
      <c r="AD354" s="1"/>
      <c r="AE354" s="1"/>
      <c r="AF354" s="1"/>
      <c r="AG354" s="1"/>
    </row>
    <row r="355" spans="7:33" ht="15.75" customHeight="1" x14ac:dyDescent="0.25">
      <c r="G355" s="12"/>
      <c r="M355" s="1"/>
      <c r="Z355" s="1"/>
      <c r="AA355" s="1"/>
      <c r="AB355" s="1"/>
      <c r="AC355" s="1"/>
      <c r="AD355" s="1"/>
      <c r="AE355" s="1"/>
      <c r="AF355" s="1"/>
      <c r="AG355" s="1"/>
    </row>
    <row r="356" spans="7:33" ht="15.75" customHeight="1" x14ac:dyDescent="0.25">
      <c r="G356" s="12"/>
      <c r="M356" s="1"/>
      <c r="Z356" s="1"/>
      <c r="AA356" s="1"/>
      <c r="AB356" s="1"/>
      <c r="AC356" s="1"/>
      <c r="AD356" s="1"/>
      <c r="AE356" s="1"/>
      <c r="AF356" s="1"/>
      <c r="AG356" s="1"/>
    </row>
    <row r="357" spans="7:33" ht="15.75" customHeight="1" x14ac:dyDescent="0.25">
      <c r="G357" s="12"/>
      <c r="M357" s="1"/>
      <c r="Z357" s="1"/>
      <c r="AA357" s="1"/>
      <c r="AB357" s="1"/>
      <c r="AC357" s="1"/>
      <c r="AD357" s="1"/>
      <c r="AE357" s="1"/>
      <c r="AF357" s="1"/>
      <c r="AG357" s="1"/>
    </row>
    <row r="358" spans="7:33" ht="15.75" customHeight="1" x14ac:dyDescent="0.25">
      <c r="G358" s="12"/>
      <c r="M358" s="1"/>
      <c r="Z358" s="1"/>
      <c r="AA358" s="1"/>
      <c r="AB358" s="1"/>
      <c r="AC358" s="1"/>
      <c r="AD358" s="1"/>
      <c r="AE358" s="1"/>
      <c r="AF358" s="1"/>
      <c r="AG358" s="1"/>
    </row>
    <row r="359" spans="7:33" ht="15.75" customHeight="1" x14ac:dyDescent="0.25">
      <c r="G359" s="12"/>
      <c r="M359" s="1"/>
      <c r="Z359" s="1"/>
      <c r="AA359" s="1"/>
      <c r="AB359" s="1"/>
      <c r="AC359" s="1"/>
      <c r="AD359" s="1"/>
      <c r="AE359" s="1"/>
      <c r="AF359" s="1"/>
      <c r="AG359" s="1"/>
    </row>
    <row r="360" spans="7:33" ht="15.75" customHeight="1" x14ac:dyDescent="0.25">
      <c r="G360" s="12"/>
      <c r="M360" s="1"/>
      <c r="Z360" s="1"/>
      <c r="AA360" s="1"/>
      <c r="AB360" s="1"/>
      <c r="AC360" s="1"/>
      <c r="AD360" s="1"/>
      <c r="AE360" s="1"/>
      <c r="AF360" s="1"/>
      <c r="AG360" s="1"/>
    </row>
    <row r="361" spans="7:33" ht="15.75" customHeight="1" x14ac:dyDescent="0.25">
      <c r="G361" s="12"/>
      <c r="M361" s="1"/>
      <c r="Z361" s="1"/>
      <c r="AA361" s="1"/>
      <c r="AB361" s="1"/>
      <c r="AC361" s="1"/>
      <c r="AD361" s="1"/>
      <c r="AE361" s="1"/>
      <c r="AF361" s="1"/>
      <c r="AG361" s="1"/>
    </row>
    <row r="362" spans="7:33" ht="15.75" customHeight="1" x14ac:dyDescent="0.25">
      <c r="G362" s="12"/>
      <c r="M362" s="1"/>
      <c r="Z362" s="1"/>
      <c r="AA362" s="1"/>
      <c r="AB362" s="1"/>
      <c r="AC362" s="1"/>
      <c r="AD362" s="1"/>
      <c r="AE362" s="1"/>
      <c r="AF362" s="1"/>
      <c r="AG362" s="1"/>
    </row>
    <row r="363" spans="7:33" ht="15.75" customHeight="1" x14ac:dyDescent="0.25">
      <c r="G363" s="12"/>
      <c r="M363" s="1"/>
      <c r="Z363" s="1"/>
      <c r="AA363" s="1"/>
      <c r="AB363" s="1"/>
      <c r="AC363" s="1"/>
      <c r="AD363" s="1"/>
      <c r="AE363" s="1"/>
      <c r="AF363" s="1"/>
      <c r="AG363" s="1"/>
    </row>
    <row r="364" spans="7:33" ht="15.75" customHeight="1" x14ac:dyDescent="0.25">
      <c r="G364" s="12"/>
      <c r="M364" s="1"/>
      <c r="Z364" s="1"/>
      <c r="AA364" s="1"/>
      <c r="AB364" s="1"/>
      <c r="AC364" s="1"/>
      <c r="AD364" s="1"/>
      <c r="AE364" s="1"/>
      <c r="AF364" s="1"/>
      <c r="AG364" s="1"/>
    </row>
    <row r="365" spans="7:33" ht="15.75" customHeight="1" x14ac:dyDescent="0.25">
      <c r="G365" s="12"/>
      <c r="M365" s="1"/>
      <c r="Z365" s="1"/>
      <c r="AA365" s="1"/>
      <c r="AB365" s="1"/>
      <c r="AC365" s="1"/>
      <c r="AD365" s="1"/>
      <c r="AE365" s="1"/>
      <c r="AF365" s="1"/>
      <c r="AG365" s="1"/>
    </row>
    <row r="366" spans="7:33" ht="15.75" customHeight="1" x14ac:dyDescent="0.25">
      <c r="G366" s="12"/>
      <c r="M366" s="1"/>
      <c r="Z366" s="1"/>
      <c r="AA366" s="1"/>
      <c r="AB366" s="1"/>
      <c r="AC366" s="1"/>
      <c r="AD366" s="1"/>
      <c r="AE366" s="1"/>
      <c r="AF366" s="1"/>
      <c r="AG366" s="1"/>
    </row>
    <row r="367" spans="7:33" ht="15.75" customHeight="1" x14ac:dyDescent="0.25">
      <c r="G367" s="12"/>
      <c r="M367" s="1"/>
      <c r="Z367" s="1"/>
      <c r="AA367" s="1"/>
      <c r="AB367" s="1"/>
      <c r="AC367" s="1"/>
      <c r="AD367" s="1"/>
      <c r="AE367" s="1"/>
      <c r="AF367" s="1"/>
      <c r="AG367" s="1"/>
    </row>
    <row r="368" spans="7:33" ht="15.75" customHeight="1" x14ac:dyDescent="0.25">
      <c r="G368" s="12"/>
      <c r="M368" s="1"/>
      <c r="Z368" s="1"/>
      <c r="AA368" s="1"/>
      <c r="AB368" s="1"/>
      <c r="AC368" s="1"/>
      <c r="AD368" s="1"/>
      <c r="AE368" s="1"/>
      <c r="AF368" s="1"/>
      <c r="AG368" s="1"/>
    </row>
    <row r="369" spans="7:33" ht="15.75" customHeight="1" x14ac:dyDescent="0.25">
      <c r="G369" s="12"/>
      <c r="M369" s="1"/>
      <c r="Z369" s="1"/>
      <c r="AA369" s="1"/>
      <c r="AB369" s="1"/>
      <c r="AC369" s="1"/>
      <c r="AD369" s="1"/>
      <c r="AE369" s="1"/>
      <c r="AF369" s="1"/>
      <c r="AG369" s="1"/>
    </row>
    <row r="370" spans="7:33" ht="15.75" customHeight="1" x14ac:dyDescent="0.25">
      <c r="G370" s="12"/>
      <c r="M370" s="1"/>
      <c r="Z370" s="1"/>
      <c r="AA370" s="1"/>
      <c r="AB370" s="1"/>
      <c r="AC370" s="1"/>
      <c r="AD370" s="1"/>
      <c r="AE370" s="1"/>
      <c r="AF370" s="1"/>
      <c r="AG370" s="1"/>
    </row>
    <row r="371" spans="7:33" ht="15.75" customHeight="1" x14ac:dyDescent="0.25">
      <c r="G371" s="12"/>
      <c r="M371" s="1"/>
      <c r="Z371" s="1"/>
      <c r="AA371" s="1"/>
      <c r="AB371" s="1"/>
      <c r="AC371" s="1"/>
      <c r="AD371" s="1"/>
      <c r="AE371" s="1"/>
      <c r="AF371" s="1"/>
      <c r="AG371" s="1"/>
    </row>
    <row r="372" spans="7:33" ht="15.75" customHeight="1" x14ac:dyDescent="0.25">
      <c r="G372" s="12"/>
      <c r="M372" s="1"/>
      <c r="Z372" s="1"/>
      <c r="AA372" s="1"/>
      <c r="AB372" s="1"/>
      <c r="AC372" s="1"/>
      <c r="AD372" s="1"/>
      <c r="AE372" s="1"/>
      <c r="AF372" s="1"/>
      <c r="AG372" s="1"/>
    </row>
    <row r="373" spans="7:33" ht="15.75" customHeight="1" x14ac:dyDescent="0.25">
      <c r="G373" s="12"/>
      <c r="M373" s="1"/>
      <c r="Z373" s="1"/>
      <c r="AA373" s="1"/>
      <c r="AB373" s="1"/>
      <c r="AC373" s="1"/>
      <c r="AD373" s="1"/>
      <c r="AE373" s="1"/>
      <c r="AF373" s="1"/>
      <c r="AG373" s="1"/>
    </row>
    <row r="374" spans="7:33" ht="15.75" customHeight="1" x14ac:dyDescent="0.25">
      <c r="G374" s="12"/>
      <c r="M374" s="1"/>
      <c r="Z374" s="1"/>
      <c r="AA374" s="1"/>
      <c r="AB374" s="1"/>
      <c r="AC374" s="1"/>
      <c r="AD374" s="1"/>
      <c r="AE374" s="1"/>
      <c r="AF374" s="1"/>
      <c r="AG374" s="1"/>
    </row>
    <row r="375" spans="7:33" ht="15.75" customHeight="1" x14ac:dyDescent="0.25">
      <c r="G375" s="12"/>
      <c r="M375" s="1"/>
      <c r="Z375" s="1"/>
      <c r="AA375" s="1"/>
      <c r="AB375" s="1"/>
      <c r="AC375" s="1"/>
      <c r="AD375" s="1"/>
      <c r="AE375" s="1"/>
      <c r="AF375" s="1"/>
      <c r="AG375" s="1"/>
    </row>
    <row r="376" spans="7:33" ht="15.75" customHeight="1" x14ac:dyDescent="0.25">
      <c r="G376" s="12"/>
      <c r="M376" s="1"/>
      <c r="Z376" s="1"/>
      <c r="AA376" s="1"/>
      <c r="AB376" s="1"/>
      <c r="AC376" s="1"/>
      <c r="AD376" s="1"/>
      <c r="AE376" s="1"/>
      <c r="AF376" s="1"/>
      <c r="AG376" s="1"/>
    </row>
    <row r="377" spans="7:33" ht="15.75" customHeight="1" x14ac:dyDescent="0.25">
      <c r="G377" s="12"/>
      <c r="M377" s="1"/>
      <c r="Z377" s="1"/>
      <c r="AA377" s="1"/>
      <c r="AB377" s="1"/>
      <c r="AC377" s="1"/>
      <c r="AD377" s="1"/>
      <c r="AE377" s="1"/>
      <c r="AF377" s="1"/>
      <c r="AG377" s="1"/>
    </row>
    <row r="378" spans="7:33" ht="15.75" customHeight="1" x14ac:dyDescent="0.25">
      <c r="G378" s="12"/>
      <c r="M378" s="1"/>
      <c r="Z378" s="1"/>
      <c r="AA378" s="1"/>
      <c r="AB378" s="1"/>
      <c r="AC378" s="1"/>
      <c r="AD378" s="1"/>
      <c r="AE378" s="1"/>
      <c r="AF378" s="1"/>
      <c r="AG378" s="1"/>
    </row>
    <row r="379" spans="7:33" ht="15.75" customHeight="1" x14ac:dyDescent="0.25">
      <c r="G379" s="12"/>
      <c r="M379" s="1"/>
      <c r="Z379" s="1"/>
      <c r="AA379" s="1"/>
      <c r="AB379" s="1"/>
      <c r="AC379" s="1"/>
      <c r="AD379" s="1"/>
      <c r="AE379" s="1"/>
      <c r="AF379" s="1"/>
      <c r="AG379" s="1"/>
    </row>
    <row r="380" spans="7:33" ht="15.75" customHeight="1" x14ac:dyDescent="0.25">
      <c r="G380" s="12"/>
      <c r="M380" s="1"/>
      <c r="Z380" s="1"/>
      <c r="AA380" s="1"/>
      <c r="AB380" s="1"/>
      <c r="AC380" s="1"/>
      <c r="AD380" s="1"/>
      <c r="AE380" s="1"/>
      <c r="AF380" s="1"/>
      <c r="AG380" s="1"/>
    </row>
    <row r="381" spans="7:33" ht="15.75" customHeight="1" x14ac:dyDescent="0.25">
      <c r="G381" s="12"/>
      <c r="M381" s="1"/>
      <c r="Z381" s="1"/>
      <c r="AA381" s="1"/>
      <c r="AB381" s="1"/>
      <c r="AC381" s="1"/>
      <c r="AD381" s="1"/>
      <c r="AE381" s="1"/>
      <c r="AF381" s="1"/>
      <c r="AG381" s="1"/>
    </row>
    <row r="382" spans="7:33" ht="15.75" customHeight="1" x14ac:dyDescent="0.25">
      <c r="G382" s="12"/>
      <c r="M382" s="1"/>
      <c r="Z382" s="1"/>
      <c r="AA382" s="1"/>
      <c r="AB382" s="1"/>
      <c r="AC382" s="1"/>
      <c r="AD382" s="1"/>
      <c r="AE382" s="1"/>
      <c r="AF382" s="1"/>
      <c r="AG382" s="1"/>
    </row>
    <row r="383" spans="7:33" ht="15.75" customHeight="1" x14ac:dyDescent="0.25">
      <c r="G383" s="12"/>
      <c r="M383" s="1"/>
      <c r="Z383" s="1"/>
      <c r="AA383" s="1"/>
      <c r="AB383" s="1"/>
      <c r="AC383" s="1"/>
      <c r="AD383" s="1"/>
      <c r="AE383" s="1"/>
      <c r="AF383" s="1"/>
      <c r="AG383" s="1"/>
    </row>
    <row r="384" spans="7:33" ht="15.75" customHeight="1" x14ac:dyDescent="0.25">
      <c r="G384" s="12"/>
      <c r="M384" s="1"/>
      <c r="Z384" s="1"/>
      <c r="AA384" s="1"/>
      <c r="AB384" s="1"/>
      <c r="AC384" s="1"/>
      <c r="AD384" s="1"/>
      <c r="AE384" s="1"/>
      <c r="AF384" s="1"/>
      <c r="AG384" s="1"/>
    </row>
    <row r="385" spans="7:33" ht="15.75" customHeight="1" x14ac:dyDescent="0.25">
      <c r="G385" s="12"/>
      <c r="M385" s="1"/>
      <c r="Z385" s="1"/>
      <c r="AA385" s="1"/>
      <c r="AB385" s="1"/>
      <c r="AC385" s="1"/>
      <c r="AD385" s="1"/>
      <c r="AE385" s="1"/>
      <c r="AF385" s="1"/>
      <c r="AG385" s="1"/>
    </row>
    <row r="386" spans="7:33" ht="15.75" customHeight="1" x14ac:dyDescent="0.25">
      <c r="G386" s="12"/>
      <c r="M386" s="1"/>
      <c r="Z386" s="1"/>
      <c r="AA386" s="1"/>
      <c r="AB386" s="1"/>
      <c r="AC386" s="1"/>
      <c r="AD386" s="1"/>
      <c r="AE386" s="1"/>
      <c r="AF386" s="1"/>
      <c r="AG386" s="1"/>
    </row>
    <row r="387" spans="7:33" ht="15.75" customHeight="1" x14ac:dyDescent="0.25">
      <c r="G387" s="12"/>
      <c r="M387" s="1"/>
      <c r="Z387" s="1"/>
      <c r="AA387" s="1"/>
      <c r="AB387" s="1"/>
      <c r="AC387" s="1"/>
      <c r="AD387" s="1"/>
      <c r="AE387" s="1"/>
      <c r="AF387" s="1"/>
      <c r="AG387" s="1"/>
    </row>
    <row r="388" spans="7:33" ht="15.75" customHeight="1" x14ac:dyDescent="0.25">
      <c r="G388" s="12"/>
      <c r="M388" s="1"/>
      <c r="Z388" s="1"/>
      <c r="AA388" s="1"/>
      <c r="AB388" s="1"/>
      <c r="AC388" s="1"/>
      <c r="AD388" s="1"/>
      <c r="AE388" s="1"/>
      <c r="AF388" s="1"/>
      <c r="AG388" s="1"/>
    </row>
    <row r="389" spans="7:33" ht="15.75" customHeight="1" x14ac:dyDescent="0.25">
      <c r="G389" s="12"/>
      <c r="M389" s="1"/>
      <c r="Z389" s="1"/>
      <c r="AA389" s="1"/>
      <c r="AB389" s="1"/>
      <c r="AC389" s="1"/>
      <c r="AD389" s="1"/>
      <c r="AE389" s="1"/>
      <c r="AF389" s="1"/>
      <c r="AG389" s="1"/>
    </row>
    <row r="390" spans="7:33" ht="15.75" customHeight="1" x14ac:dyDescent="0.25">
      <c r="G390" s="12"/>
      <c r="M390" s="1"/>
      <c r="Z390" s="1"/>
      <c r="AA390" s="1"/>
      <c r="AB390" s="1"/>
      <c r="AC390" s="1"/>
      <c r="AD390" s="1"/>
      <c r="AE390" s="1"/>
      <c r="AF390" s="1"/>
      <c r="AG390" s="1"/>
    </row>
    <row r="391" spans="7:33" ht="15.75" customHeight="1" x14ac:dyDescent="0.25">
      <c r="G391" s="12"/>
      <c r="M391" s="1"/>
      <c r="Z391" s="1"/>
      <c r="AA391" s="1"/>
      <c r="AB391" s="1"/>
      <c r="AC391" s="1"/>
      <c r="AD391" s="1"/>
      <c r="AE391" s="1"/>
      <c r="AF391" s="1"/>
      <c r="AG391" s="1"/>
    </row>
    <row r="392" spans="7:33" ht="15.75" customHeight="1" x14ac:dyDescent="0.25">
      <c r="G392" s="12"/>
      <c r="M392" s="1"/>
      <c r="Z392" s="1"/>
      <c r="AA392" s="1"/>
      <c r="AB392" s="1"/>
      <c r="AC392" s="1"/>
      <c r="AD392" s="1"/>
      <c r="AE392" s="1"/>
      <c r="AF392" s="1"/>
      <c r="AG392" s="1"/>
    </row>
    <row r="393" spans="7:33" ht="15.75" customHeight="1" x14ac:dyDescent="0.25">
      <c r="G393" s="12"/>
      <c r="M393" s="1"/>
      <c r="Z393" s="1"/>
      <c r="AA393" s="1"/>
      <c r="AB393" s="1"/>
      <c r="AC393" s="1"/>
      <c r="AD393" s="1"/>
      <c r="AE393" s="1"/>
      <c r="AF393" s="1"/>
      <c r="AG393" s="1"/>
    </row>
    <row r="394" spans="7:33" ht="15.75" customHeight="1" x14ac:dyDescent="0.25">
      <c r="G394" s="12"/>
      <c r="M394" s="1"/>
      <c r="Z394" s="1"/>
      <c r="AA394" s="1"/>
      <c r="AB394" s="1"/>
      <c r="AC394" s="1"/>
      <c r="AD394" s="1"/>
      <c r="AE394" s="1"/>
      <c r="AF394" s="1"/>
      <c r="AG394" s="1"/>
    </row>
    <row r="395" spans="7:33" ht="15.75" customHeight="1" x14ac:dyDescent="0.25">
      <c r="G395" s="12"/>
      <c r="M395" s="1"/>
      <c r="Z395" s="1"/>
      <c r="AA395" s="1"/>
      <c r="AB395" s="1"/>
      <c r="AC395" s="1"/>
      <c r="AD395" s="1"/>
      <c r="AE395" s="1"/>
      <c r="AF395" s="1"/>
      <c r="AG395" s="1"/>
    </row>
    <row r="396" spans="7:33" ht="15.75" customHeight="1" x14ac:dyDescent="0.25">
      <c r="G396" s="12"/>
      <c r="M396" s="1"/>
      <c r="Z396" s="1"/>
      <c r="AA396" s="1"/>
      <c r="AB396" s="1"/>
      <c r="AC396" s="1"/>
      <c r="AD396" s="1"/>
      <c r="AE396" s="1"/>
      <c r="AF396" s="1"/>
      <c r="AG396" s="1"/>
    </row>
    <row r="397" spans="7:33" ht="15.75" customHeight="1" x14ac:dyDescent="0.25">
      <c r="G397" s="12"/>
      <c r="M397" s="1"/>
      <c r="Z397" s="1"/>
      <c r="AA397" s="1"/>
      <c r="AB397" s="1"/>
      <c r="AC397" s="1"/>
      <c r="AD397" s="1"/>
      <c r="AE397" s="1"/>
      <c r="AF397" s="1"/>
      <c r="AG397" s="1"/>
    </row>
    <row r="398" spans="7:33" ht="15.75" customHeight="1" x14ac:dyDescent="0.25">
      <c r="G398" s="12"/>
      <c r="M398" s="1"/>
      <c r="Z398" s="1"/>
      <c r="AA398" s="1"/>
      <c r="AB398" s="1"/>
      <c r="AC398" s="1"/>
      <c r="AD398" s="1"/>
      <c r="AE398" s="1"/>
      <c r="AF398" s="1"/>
      <c r="AG398" s="1"/>
    </row>
    <row r="399" spans="7:33" ht="15.75" customHeight="1" x14ac:dyDescent="0.25">
      <c r="G399" s="12"/>
      <c r="M399" s="1"/>
      <c r="Z399" s="1"/>
      <c r="AA399" s="1"/>
      <c r="AB399" s="1"/>
      <c r="AC399" s="1"/>
      <c r="AD399" s="1"/>
      <c r="AE399" s="1"/>
      <c r="AF399" s="1"/>
      <c r="AG399" s="1"/>
    </row>
    <row r="400" spans="7:33" ht="15.75" customHeight="1" x14ac:dyDescent="0.25">
      <c r="G400" s="12"/>
      <c r="M400" s="1"/>
      <c r="Z400" s="1"/>
      <c r="AA400" s="1"/>
      <c r="AB400" s="1"/>
      <c r="AC400" s="1"/>
      <c r="AD400" s="1"/>
      <c r="AE400" s="1"/>
      <c r="AF400" s="1"/>
      <c r="AG400" s="1"/>
    </row>
    <row r="401" spans="7:33" ht="15.75" customHeight="1" x14ac:dyDescent="0.25">
      <c r="G401" s="12"/>
      <c r="M401" s="1"/>
      <c r="Z401" s="1"/>
      <c r="AA401" s="1"/>
      <c r="AB401" s="1"/>
      <c r="AC401" s="1"/>
      <c r="AD401" s="1"/>
      <c r="AE401" s="1"/>
      <c r="AF401" s="1"/>
      <c r="AG401" s="1"/>
    </row>
    <row r="402" spans="7:33" ht="15.75" customHeight="1" x14ac:dyDescent="0.25">
      <c r="G402" s="12"/>
      <c r="M402" s="1"/>
      <c r="Z402" s="1"/>
      <c r="AA402" s="1"/>
      <c r="AB402" s="1"/>
      <c r="AC402" s="1"/>
      <c r="AD402" s="1"/>
      <c r="AE402" s="1"/>
      <c r="AF402" s="1"/>
      <c r="AG402" s="1"/>
    </row>
    <row r="403" spans="7:33" ht="15.75" customHeight="1" x14ac:dyDescent="0.25">
      <c r="G403" s="12"/>
      <c r="M403" s="1"/>
      <c r="Z403" s="1"/>
      <c r="AA403" s="1"/>
      <c r="AB403" s="1"/>
      <c r="AC403" s="1"/>
      <c r="AD403" s="1"/>
      <c r="AE403" s="1"/>
      <c r="AF403" s="1"/>
      <c r="AG403" s="1"/>
    </row>
    <row r="404" spans="7:33" ht="15.75" customHeight="1" x14ac:dyDescent="0.25">
      <c r="G404" s="12"/>
      <c r="M404" s="1"/>
      <c r="Z404" s="1"/>
      <c r="AA404" s="1"/>
      <c r="AB404" s="1"/>
      <c r="AC404" s="1"/>
      <c r="AD404" s="1"/>
      <c r="AE404" s="1"/>
      <c r="AF404" s="1"/>
      <c r="AG404" s="1"/>
    </row>
    <row r="405" spans="7:33" ht="15.75" customHeight="1" x14ac:dyDescent="0.25">
      <c r="G405" s="12"/>
      <c r="M405" s="1"/>
      <c r="Z405" s="1"/>
      <c r="AA405" s="1"/>
      <c r="AB405" s="1"/>
      <c r="AC405" s="1"/>
      <c r="AD405" s="1"/>
      <c r="AE405" s="1"/>
      <c r="AF405" s="1"/>
      <c r="AG405" s="1"/>
    </row>
    <row r="406" spans="7:33" ht="15.75" customHeight="1" x14ac:dyDescent="0.25">
      <c r="G406" s="12"/>
      <c r="M406" s="1"/>
      <c r="Z406" s="1"/>
      <c r="AA406" s="1"/>
      <c r="AB406" s="1"/>
      <c r="AC406" s="1"/>
      <c r="AD406" s="1"/>
      <c r="AE406" s="1"/>
      <c r="AF406" s="1"/>
      <c r="AG406" s="1"/>
    </row>
    <row r="407" spans="7:33" ht="15.75" customHeight="1" x14ac:dyDescent="0.25">
      <c r="G407" s="12"/>
      <c r="M407" s="1"/>
      <c r="Z407" s="1"/>
      <c r="AA407" s="1"/>
      <c r="AB407" s="1"/>
      <c r="AC407" s="1"/>
      <c r="AD407" s="1"/>
      <c r="AE407" s="1"/>
      <c r="AF407" s="1"/>
      <c r="AG407" s="1"/>
    </row>
    <row r="408" spans="7:33" ht="15.75" customHeight="1" x14ac:dyDescent="0.25">
      <c r="G408" s="12"/>
      <c r="M408" s="1"/>
      <c r="Z408" s="1"/>
      <c r="AA408" s="1"/>
      <c r="AB408" s="1"/>
      <c r="AC408" s="1"/>
      <c r="AD408" s="1"/>
      <c r="AE408" s="1"/>
      <c r="AF408" s="1"/>
      <c r="AG408" s="1"/>
    </row>
    <row r="409" spans="7:33" ht="15.75" customHeight="1" x14ac:dyDescent="0.25">
      <c r="G409" s="12"/>
      <c r="M409" s="1"/>
      <c r="Z409" s="1"/>
      <c r="AA409" s="1"/>
      <c r="AB409" s="1"/>
      <c r="AC409" s="1"/>
      <c r="AD409" s="1"/>
      <c r="AE409" s="1"/>
      <c r="AF409" s="1"/>
      <c r="AG409" s="1"/>
    </row>
    <row r="410" spans="7:33" ht="15.75" customHeight="1" x14ac:dyDescent="0.25">
      <c r="G410" s="12"/>
      <c r="M410" s="1"/>
      <c r="Z410" s="1"/>
      <c r="AA410" s="1"/>
      <c r="AB410" s="1"/>
      <c r="AC410" s="1"/>
      <c r="AD410" s="1"/>
      <c r="AE410" s="1"/>
      <c r="AF410" s="1"/>
      <c r="AG410" s="1"/>
    </row>
    <row r="411" spans="7:33" ht="15.75" customHeight="1" x14ac:dyDescent="0.25">
      <c r="G411" s="12"/>
      <c r="M411" s="1"/>
      <c r="Z411" s="1"/>
      <c r="AA411" s="1"/>
      <c r="AB411" s="1"/>
      <c r="AC411" s="1"/>
      <c r="AD411" s="1"/>
      <c r="AE411" s="1"/>
      <c r="AF411" s="1"/>
      <c r="AG411" s="1"/>
    </row>
    <row r="412" spans="7:33" ht="15.75" customHeight="1" x14ac:dyDescent="0.25">
      <c r="G412" s="12"/>
      <c r="M412" s="1"/>
      <c r="Z412" s="1"/>
      <c r="AA412" s="1"/>
      <c r="AB412" s="1"/>
      <c r="AC412" s="1"/>
      <c r="AD412" s="1"/>
      <c r="AE412" s="1"/>
      <c r="AF412" s="1"/>
      <c r="AG412" s="1"/>
    </row>
    <row r="413" spans="7:33" ht="15.75" customHeight="1" x14ac:dyDescent="0.25">
      <c r="G413" s="12"/>
      <c r="M413" s="1"/>
      <c r="Z413" s="1"/>
      <c r="AA413" s="1"/>
      <c r="AB413" s="1"/>
      <c r="AC413" s="1"/>
      <c r="AD413" s="1"/>
      <c r="AE413" s="1"/>
      <c r="AF413" s="1"/>
      <c r="AG413" s="1"/>
    </row>
    <row r="414" spans="7:33" ht="15.75" customHeight="1" x14ac:dyDescent="0.25">
      <c r="G414" s="12"/>
      <c r="M414" s="1"/>
      <c r="Z414" s="1"/>
      <c r="AA414" s="1"/>
      <c r="AB414" s="1"/>
      <c r="AC414" s="1"/>
      <c r="AD414" s="1"/>
      <c r="AE414" s="1"/>
      <c r="AF414" s="1"/>
      <c r="AG414" s="1"/>
    </row>
    <row r="415" spans="7:33" ht="15.75" customHeight="1" x14ac:dyDescent="0.25">
      <c r="G415" s="12"/>
      <c r="M415" s="1"/>
      <c r="Z415" s="1"/>
      <c r="AA415" s="1"/>
      <c r="AB415" s="1"/>
      <c r="AC415" s="1"/>
      <c r="AD415" s="1"/>
      <c r="AE415" s="1"/>
      <c r="AF415" s="1"/>
      <c r="AG415" s="1"/>
    </row>
    <row r="416" spans="7:33" ht="15.75" customHeight="1" x14ac:dyDescent="0.25">
      <c r="G416" s="12"/>
      <c r="M416" s="1"/>
      <c r="Z416" s="1"/>
      <c r="AA416" s="1"/>
      <c r="AB416" s="1"/>
      <c r="AC416" s="1"/>
      <c r="AD416" s="1"/>
      <c r="AE416" s="1"/>
      <c r="AF416" s="1"/>
      <c r="AG416" s="1"/>
    </row>
    <row r="417" spans="7:33" ht="15.75" customHeight="1" x14ac:dyDescent="0.25">
      <c r="G417" s="12"/>
      <c r="M417" s="1"/>
      <c r="Z417" s="1"/>
      <c r="AA417" s="1"/>
      <c r="AB417" s="1"/>
      <c r="AC417" s="1"/>
      <c r="AD417" s="1"/>
      <c r="AE417" s="1"/>
      <c r="AF417" s="1"/>
      <c r="AG417" s="1"/>
    </row>
    <row r="418" spans="7:33" ht="15.75" customHeight="1" x14ac:dyDescent="0.25">
      <c r="G418" s="12"/>
      <c r="M418" s="1"/>
      <c r="Z418" s="1"/>
      <c r="AA418" s="1"/>
      <c r="AB418" s="1"/>
      <c r="AC418" s="1"/>
      <c r="AD418" s="1"/>
      <c r="AE418" s="1"/>
      <c r="AF418" s="1"/>
      <c r="AG418" s="1"/>
    </row>
    <row r="419" spans="7:33" ht="15.75" customHeight="1" x14ac:dyDescent="0.25">
      <c r="G419" s="12"/>
      <c r="M419" s="1"/>
      <c r="Z419" s="1"/>
      <c r="AA419" s="1"/>
      <c r="AB419" s="1"/>
      <c r="AC419" s="1"/>
      <c r="AD419" s="1"/>
      <c r="AE419" s="1"/>
      <c r="AF419" s="1"/>
      <c r="AG419" s="1"/>
    </row>
    <row r="420" spans="7:33" ht="15.75" customHeight="1" x14ac:dyDescent="0.25">
      <c r="G420" s="12"/>
      <c r="M420" s="1"/>
      <c r="Z420" s="1"/>
      <c r="AA420" s="1"/>
      <c r="AB420" s="1"/>
      <c r="AC420" s="1"/>
      <c r="AD420" s="1"/>
      <c r="AE420" s="1"/>
      <c r="AF420" s="1"/>
      <c r="AG420" s="1"/>
    </row>
    <row r="421" spans="7:33" ht="15.75" customHeight="1" x14ac:dyDescent="0.25">
      <c r="G421" s="12"/>
      <c r="M421" s="1"/>
      <c r="Z421" s="1"/>
      <c r="AA421" s="1"/>
      <c r="AB421" s="1"/>
      <c r="AC421" s="1"/>
      <c r="AD421" s="1"/>
      <c r="AE421" s="1"/>
      <c r="AF421" s="1"/>
      <c r="AG421" s="1"/>
    </row>
    <row r="422" spans="7:33" ht="15.75" customHeight="1" x14ac:dyDescent="0.25">
      <c r="G422" s="12"/>
      <c r="M422" s="1"/>
      <c r="Z422" s="1"/>
      <c r="AA422" s="1"/>
      <c r="AB422" s="1"/>
      <c r="AC422" s="1"/>
      <c r="AD422" s="1"/>
      <c r="AE422" s="1"/>
      <c r="AF422" s="1"/>
      <c r="AG422" s="1"/>
    </row>
    <row r="423" spans="7:33" ht="15.75" customHeight="1" x14ac:dyDescent="0.25">
      <c r="G423" s="12"/>
      <c r="M423" s="1"/>
      <c r="Z423" s="1"/>
      <c r="AA423" s="1"/>
      <c r="AB423" s="1"/>
      <c r="AC423" s="1"/>
      <c r="AD423" s="1"/>
      <c r="AE423" s="1"/>
      <c r="AF423" s="1"/>
      <c r="AG423" s="1"/>
    </row>
    <row r="424" spans="7:33" ht="15.75" customHeight="1" x14ac:dyDescent="0.25">
      <c r="G424" s="12"/>
      <c r="M424" s="1"/>
      <c r="Z424" s="1"/>
      <c r="AA424" s="1"/>
      <c r="AB424" s="1"/>
      <c r="AC424" s="1"/>
      <c r="AD424" s="1"/>
      <c r="AE424" s="1"/>
      <c r="AF424" s="1"/>
      <c r="AG424" s="1"/>
    </row>
    <row r="425" spans="7:33" ht="15.75" customHeight="1" x14ac:dyDescent="0.25">
      <c r="G425" s="12"/>
      <c r="M425" s="1"/>
      <c r="Z425" s="1"/>
      <c r="AA425" s="1"/>
      <c r="AB425" s="1"/>
      <c r="AC425" s="1"/>
      <c r="AD425" s="1"/>
      <c r="AE425" s="1"/>
      <c r="AF425" s="1"/>
      <c r="AG425" s="1"/>
    </row>
    <row r="426" spans="7:33" ht="15.75" customHeight="1" x14ac:dyDescent="0.25">
      <c r="G426" s="12"/>
      <c r="M426" s="1"/>
      <c r="Z426" s="1"/>
      <c r="AA426" s="1"/>
      <c r="AB426" s="1"/>
      <c r="AC426" s="1"/>
      <c r="AD426" s="1"/>
      <c r="AE426" s="1"/>
      <c r="AF426" s="1"/>
      <c r="AG426" s="1"/>
    </row>
    <row r="427" spans="7:33" ht="15.75" customHeight="1" x14ac:dyDescent="0.25">
      <c r="G427" s="12"/>
      <c r="M427" s="1"/>
      <c r="Z427" s="1"/>
      <c r="AA427" s="1"/>
      <c r="AB427" s="1"/>
      <c r="AC427" s="1"/>
      <c r="AD427" s="1"/>
      <c r="AE427" s="1"/>
      <c r="AF427" s="1"/>
      <c r="AG427" s="1"/>
    </row>
    <row r="428" spans="7:33" ht="15.75" customHeight="1" x14ac:dyDescent="0.25">
      <c r="G428" s="12"/>
      <c r="M428" s="1"/>
      <c r="Z428" s="1"/>
      <c r="AA428" s="1"/>
      <c r="AB428" s="1"/>
      <c r="AC428" s="1"/>
      <c r="AD428" s="1"/>
      <c r="AE428" s="1"/>
      <c r="AF428" s="1"/>
      <c r="AG428" s="1"/>
    </row>
    <row r="429" spans="7:33" ht="15.75" customHeight="1" x14ac:dyDescent="0.25">
      <c r="G429" s="12"/>
      <c r="M429" s="1"/>
      <c r="Z429" s="1"/>
      <c r="AA429" s="1"/>
      <c r="AB429" s="1"/>
      <c r="AC429" s="1"/>
      <c r="AD429" s="1"/>
      <c r="AE429" s="1"/>
      <c r="AF429" s="1"/>
      <c r="AG429" s="1"/>
    </row>
    <row r="430" spans="7:33" ht="15.75" customHeight="1" x14ac:dyDescent="0.25">
      <c r="G430" s="12"/>
      <c r="M430" s="1"/>
      <c r="Z430" s="1"/>
      <c r="AA430" s="1"/>
      <c r="AB430" s="1"/>
      <c r="AC430" s="1"/>
      <c r="AD430" s="1"/>
      <c r="AE430" s="1"/>
      <c r="AF430" s="1"/>
      <c r="AG430" s="1"/>
    </row>
    <row r="431" spans="7:33" ht="15.75" customHeight="1" x14ac:dyDescent="0.25">
      <c r="G431" s="12"/>
      <c r="M431" s="1"/>
      <c r="Z431" s="1"/>
      <c r="AA431" s="1"/>
      <c r="AB431" s="1"/>
      <c r="AC431" s="1"/>
      <c r="AD431" s="1"/>
      <c r="AE431" s="1"/>
      <c r="AF431" s="1"/>
      <c r="AG431" s="1"/>
    </row>
    <row r="432" spans="7:33" ht="15.75" customHeight="1" x14ac:dyDescent="0.25">
      <c r="G432" s="12"/>
      <c r="M432" s="1"/>
      <c r="Z432" s="1"/>
      <c r="AA432" s="1"/>
      <c r="AB432" s="1"/>
      <c r="AC432" s="1"/>
      <c r="AD432" s="1"/>
      <c r="AE432" s="1"/>
      <c r="AF432" s="1"/>
      <c r="AG432" s="1"/>
    </row>
    <row r="433" spans="7:33" ht="15.75" customHeight="1" x14ac:dyDescent="0.25">
      <c r="G433" s="12"/>
      <c r="M433" s="1"/>
      <c r="Z433" s="1"/>
      <c r="AA433" s="1"/>
      <c r="AB433" s="1"/>
      <c r="AC433" s="1"/>
      <c r="AD433" s="1"/>
      <c r="AE433" s="1"/>
      <c r="AF433" s="1"/>
      <c r="AG433" s="1"/>
    </row>
    <row r="434" spans="7:33" ht="15.75" customHeight="1" x14ac:dyDescent="0.25">
      <c r="G434" s="12"/>
      <c r="M434" s="1"/>
      <c r="Z434" s="1"/>
      <c r="AA434" s="1"/>
      <c r="AB434" s="1"/>
      <c r="AC434" s="1"/>
      <c r="AD434" s="1"/>
      <c r="AE434" s="1"/>
      <c r="AF434" s="1"/>
      <c r="AG434" s="1"/>
    </row>
    <row r="435" spans="7:33" ht="15.75" customHeight="1" x14ac:dyDescent="0.25">
      <c r="G435" s="12"/>
      <c r="M435" s="1"/>
      <c r="Z435" s="1"/>
      <c r="AA435" s="1"/>
      <c r="AB435" s="1"/>
      <c r="AC435" s="1"/>
      <c r="AD435" s="1"/>
      <c r="AE435" s="1"/>
      <c r="AF435" s="1"/>
      <c r="AG435" s="1"/>
    </row>
    <row r="436" spans="7:33" ht="15.75" customHeight="1" x14ac:dyDescent="0.25">
      <c r="G436" s="12"/>
      <c r="M436" s="1"/>
      <c r="Z436" s="1"/>
      <c r="AA436" s="1"/>
      <c r="AB436" s="1"/>
      <c r="AC436" s="1"/>
      <c r="AD436" s="1"/>
      <c r="AE436" s="1"/>
      <c r="AF436" s="1"/>
      <c r="AG436" s="1"/>
    </row>
    <row r="437" spans="7:33" ht="15.75" customHeight="1" x14ac:dyDescent="0.25">
      <c r="G437" s="12"/>
      <c r="M437" s="1"/>
      <c r="Z437" s="1"/>
      <c r="AA437" s="1"/>
      <c r="AB437" s="1"/>
      <c r="AC437" s="1"/>
      <c r="AD437" s="1"/>
      <c r="AE437" s="1"/>
      <c r="AF437" s="1"/>
      <c r="AG437" s="1"/>
    </row>
    <row r="438" spans="7:33" ht="15.75" customHeight="1" x14ac:dyDescent="0.25">
      <c r="G438" s="12"/>
      <c r="M438" s="1"/>
      <c r="Z438" s="1"/>
      <c r="AA438" s="1"/>
      <c r="AB438" s="1"/>
      <c r="AC438" s="1"/>
      <c r="AD438" s="1"/>
      <c r="AE438" s="1"/>
      <c r="AF438" s="1"/>
      <c r="AG438" s="1"/>
    </row>
    <row r="439" spans="7:33" ht="15.75" customHeight="1" x14ac:dyDescent="0.25">
      <c r="G439" s="12"/>
      <c r="M439" s="1"/>
      <c r="Z439" s="1"/>
      <c r="AA439" s="1"/>
      <c r="AB439" s="1"/>
      <c r="AC439" s="1"/>
      <c r="AD439" s="1"/>
      <c r="AE439" s="1"/>
      <c r="AF439" s="1"/>
      <c r="AG439" s="1"/>
    </row>
    <row r="440" spans="7:33" ht="15.75" customHeight="1" x14ac:dyDescent="0.25">
      <c r="G440" s="12"/>
      <c r="M440" s="1"/>
      <c r="Z440" s="1"/>
      <c r="AA440" s="1"/>
      <c r="AB440" s="1"/>
      <c r="AC440" s="1"/>
      <c r="AD440" s="1"/>
      <c r="AE440" s="1"/>
      <c r="AF440" s="1"/>
      <c r="AG440" s="1"/>
    </row>
    <row r="441" spans="7:33" ht="15.75" customHeight="1" x14ac:dyDescent="0.25">
      <c r="G441" s="12"/>
      <c r="M441" s="1"/>
      <c r="Z441" s="1"/>
      <c r="AA441" s="1"/>
      <c r="AB441" s="1"/>
      <c r="AC441" s="1"/>
      <c r="AD441" s="1"/>
      <c r="AE441" s="1"/>
      <c r="AF441" s="1"/>
      <c r="AG441" s="1"/>
    </row>
    <row r="442" spans="7:33" ht="15.75" customHeight="1" x14ac:dyDescent="0.25">
      <c r="G442" s="12"/>
      <c r="M442" s="1"/>
      <c r="Z442" s="1"/>
      <c r="AA442" s="1"/>
      <c r="AB442" s="1"/>
      <c r="AC442" s="1"/>
      <c r="AD442" s="1"/>
      <c r="AE442" s="1"/>
      <c r="AF442" s="1"/>
      <c r="AG442" s="1"/>
    </row>
    <row r="443" spans="7:33" ht="15.75" customHeight="1" x14ac:dyDescent="0.25">
      <c r="G443" s="12"/>
      <c r="M443" s="1"/>
      <c r="Z443" s="1"/>
      <c r="AA443" s="1"/>
      <c r="AB443" s="1"/>
      <c r="AC443" s="1"/>
      <c r="AD443" s="1"/>
      <c r="AE443" s="1"/>
      <c r="AF443" s="1"/>
      <c r="AG443" s="1"/>
    </row>
    <row r="444" spans="7:33" ht="15.75" customHeight="1" x14ac:dyDescent="0.25">
      <c r="G444" s="12"/>
      <c r="M444" s="1"/>
      <c r="Z444" s="1"/>
      <c r="AA444" s="1"/>
      <c r="AB444" s="1"/>
      <c r="AC444" s="1"/>
      <c r="AD444" s="1"/>
      <c r="AE444" s="1"/>
      <c r="AF444" s="1"/>
      <c r="AG444" s="1"/>
    </row>
    <row r="445" spans="7:33" ht="15.75" customHeight="1" x14ac:dyDescent="0.25">
      <c r="G445" s="12"/>
      <c r="M445" s="1"/>
      <c r="Z445" s="1"/>
      <c r="AA445" s="1"/>
      <c r="AB445" s="1"/>
      <c r="AC445" s="1"/>
      <c r="AD445" s="1"/>
      <c r="AE445" s="1"/>
      <c r="AF445" s="1"/>
      <c r="AG445" s="1"/>
    </row>
    <row r="446" spans="7:33" ht="15.75" customHeight="1" x14ac:dyDescent="0.25">
      <c r="G446" s="12"/>
      <c r="M446" s="1"/>
      <c r="Z446" s="1"/>
      <c r="AA446" s="1"/>
      <c r="AB446" s="1"/>
      <c r="AC446" s="1"/>
      <c r="AD446" s="1"/>
      <c r="AE446" s="1"/>
      <c r="AF446" s="1"/>
      <c r="AG446" s="1"/>
    </row>
    <row r="447" spans="7:33" ht="15.75" customHeight="1" x14ac:dyDescent="0.25">
      <c r="G447" s="12"/>
      <c r="M447" s="1"/>
      <c r="Z447" s="1"/>
      <c r="AA447" s="1"/>
      <c r="AB447" s="1"/>
      <c r="AC447" s="1"/>
      <c r="AD447" s="1"/>
      <c r="AE447" s="1"/>
      <c r="AF447" s="1"/>
      <c r="AG447" s="1"/>
    </row>
    <row r="448" spans="7:33" ht="15.75" customHeight="1" x14ac:dyDescent="0.25">
      <c r="G448" s="12"/>
      <c r="M448" s="1"/>
      <c r="Z448" s="1"/>
      <c r="AA448" s="1"/>
      <c r="AB448" s="1"/>
      <c r="AC448" s="1"/>
      <c r="AD448" s="1"/>
      <c r="AE448" s="1"/>
      <c r="AF448" s="1"/>
      <c r="AG448" s="1"/>
    </row>
    <row r="449" spans="7:33" ht="15.75" customHeight="1" x14ac:dyDescent="0.25">
      <c r="G449" s="12"/>
      <c r="M449" s="1"/>
      <c r="Z449" s="1"/>
      <c r="AA449" s="1"/>
      <c r="AB449" s="1"/>
      <c r="AC449" s="1"/>
      <c r="AD449" s="1"/>
      <c r="AE449" s="1"/>
      <c r="AF449" s="1"/>
      <c r="AG449" s="1"/>
    </row>
    <row r="450" spans="7:33" ht="15.75" customHeight="1" x14ac:dyDescent="0.25">
      <c r="G450" s="12"/>
      <c r="M450" s="1"/>
      <c r="Z450" s="1"/>
      <c r="AA450" s="1"/>
      <c r="AB450" s="1"/>
      <c r="AC450" s="1"/>
      <c r="AD450" s="1"/>
      <c r="AE450" s="1"/>
      <c r="AF450" s="1"/>
      <c r="AG450" s="1"/>
    </row>
    <row r="451" spans="7:33" ht="15.75" customHeight="1" x14ac:dyDescent="0.25">
      <c r="G451" s="12"/>
      <c r="M451" s="1"/>
      <c r="Z451" s="1"/>
      <c r="AA451" s="1"/>
      <c r="AB451" s="1"/>
      <c r="AC451" s="1"/>
      <c r="AD451" s="1"/>
      <c r="AE451" s="1"/>
      <c r="AF451" s="1"/>
      <c r="AG451" s="1"/>
    </row>
    <row r="452" spans="7:33" ht="15.75" customHeight="1" x14ac:dyDescent="0.25">
      <c r="G452" s="12"/>
      <c r="M452" s="1"/>
      <c r="Z452" s="1"/>
      <c r="AA452" s="1"/>
      <c r="AB452" s="1"/>
      <c r="AC452" s="1"/>
      <c r="AD452" s="1"/>
      <c r="AE452" s="1"/>
      <c r="AF452" s="1"/>
      <c r="AG452" s="1"/>
    </row>
    <row r="453" spans="7:33" ht="15.75" customHeight="1" x14ac:dyDescent="0.25">
      <c r="G453" s="12"/>
      <c r="M453" s="1"/>
      <c r="Z453" s="1"/>
      <c r="AA453" s="1"/>
      <c r="AB453" s="1"/>
      <c r="AC453" s="1"/>
      <c r="AD453" s="1"/>
      <c r="AE453" s="1"/>
      <c r="AF453" s="1"/>
      <c r="AG453" s="1"/>
    </row>
    <row r="454" spans="7:33" ht="15.75" customHeight="1" x14ac:dyDescent="0.25">
      <c r="G454" s="12"/>
      <c r="M454" s="1"/>
      <c r="Z454" s="1"/>
      <c r="AA454" s="1"/>
      <c r="AB454" s="1"/>
      <c r="AC454" s="1"/>
      <c r="AD454" s="1"/>
      <c r="AE454" s="1"/>
      <c r="AF454" s="1"/>
      <c r="AG454" s="1"/>
    </row>
    <row r="455" spans="7:33" ht="15.75" customHeight="1" x14ac:dyDescent="0.25">
      <c r="G455" s="12"/>
      <c r="M455" s="1"/>
      <c r="Z455" s="1"/>
      <c r="AA455" s="1"/>
      <c r="AB455" s="1"/>
      <c r="AC455" s="1"/>
      <c r="AD455" s="1"/>
      <c r="AE455" s="1"/>
      <c r="AF455" s="1"/>
      <c r="AG455" s="1"/>
    </row>
    <row r="456" spans="7:33" ht="15.75" customHeight="1" x14ac:dyDescent="0.25">
      <c r="G456" s="12"/>
      <c r="M456" s="1"/>
      <c r="Z456" s="1"/>
      <c r="AA456" s="1"/>
      <c r="AB456" s="1"/>
      <c r="AC456" s="1"/>
      <c r="AD456" s="1"/>
      <c r="AE456" s="1"/>
      <c r="AF456" s="1"/>
      <c r="AG456" s="1"/>
    </row>
    <row r="457" spans="7:33" ht="15.75" customHeight="1" x14ac:dyDescent="0.25">
      <c r="G457" s="12"/>
      <c r="M457" s="1"/>
      <c r="Z457" s="1"/>
      <c r="AA457" s="1"/>
      <c r="AB457" s="1"/>
      <c r="AC457" s="1"/>
      <c r="AD457" s="1"/>
      <c r="AE457" s="1"/>
      <c r="AF457" s="1"/>
      <c r="AG457" s="1"/>
    </row>
    <row r="458" spans="7:33" ht="15.75" customHeight="1" x14ac:dyDescent="0.25">
      <c r="G458" s="12"/>
      <c r="M458" s="1"/>
      <c r="Z458" s="1"/>
      <c r="AA458" s="1"/>
      <c r="AB458" s="1"/>
      <c r="AC458" s="1"/>
      <c r="AD458" s="1"/>
      <c r="AE458" s="1"/>
      <c r="AF458" s="1"/>
      <c r="AG458" s="1"/>
    </row>
    <row r="459" spans="7:33" ht="15.75" customHeight="1" x14ac:dyDescent="0.25">
      <c r="G459" s="12"/>
      <c r="M459" s="1"/>
      <c r="Z459" s="1"/>
      <c r="AA459" s="1"/>
      <c r="AB459" s="1"/>
      <c r="AC459" s="1"/>
      <c r="AD459" s="1"/>
      <c r="AE459" s="1"/>
      <c r="AF459" s="1"/>
      <c r="AG459" s="1"/>
    </row>
    <row r="460" spans="7:33" ht="15.75" customHeight="1" x14ac:dyDescent="0.25">
      <c r="G460" s="12"/>
      <c r="M460" s="1"/>
      <c r="Z460" s="1"/>
      <c r="AA460" s="1"/>
      <c r="AB460" s="1"/>
      <c r="AC460" s="1"/>
      <c r="AD460" s="1"/>
      <c r="AE460" s="1"/>
      <c r="AF460" s="1"/>
      <c r="AG460" s="1"/>
    </row>
    <row r="461" spans="7:33" ht="15.75" customHeight="1" x14ac:dyDescent="0.25">
      <c r="G461" s="12"/>
      <c r="M461" s="1"/>
      <c r="Z461" s="1"/>
      <c r="AA461" s="1"/>
      <c r="AB461" s="1"/>
      <c r="AC461" s="1"/>
      <c r="AD461" s="1"/>
      <c r="AE461" s="1"/>
      <c r="AF461" s="1"/>
      <c r="AG461" s="1"/>
    </row>
    <row r="462" spans="7:33" ht="15.75" customHeight="1" x14ac:dyDescent="0.25">
      <c r="G462" s="12"/>
      <c r="M462" s="1"/>
      <c r="Z462" s="1"/>
      <c r="AA462" s="1"/>
      <c r="AB462" s="1"/>
      <c r="AC462" s="1"/>
      <c r="AD462" s="1"/>
      <c r="AE462" s="1"/>
      <c r="AF462" s="1"/>
      <c r="AG462" s="1"/>
    </row>
    <row r="463" spans="7:33" ht="15.75" customHeight="1" x14ac:dyDescent="0.25">
      <c r="G463" s="12"/>
      <c r="M463" s="1"/>
      <c r="Z463" s="1"/>
      <c r="AA463" s="1"/>
      <c r="AB463" s="1"/>
      <c r="AC463" s="1"/>
      <c r="AD463" s="1"/>
      <c r="AE463" s="1"/>
      <c r="AF463" s="1"/>
      <c r="AG463" s="1"/>
    </row>
    <row r="464" spans="7:33" ht="15.75" customHeight="1" x14ac:dyDescent="0.25">
      <c r="G464" s="12"/>
      <c r="M464" s="1"/>
      <c r="Z464" s="1"/>
      <c r="AA464" s="1"/>
      <c r="AB464" s="1"/>
      <c r="AC464" s="1"/>
      <c r="AD464" s="1"/>
      <c r="AE464" s="1"/>
      <c r="AF464" s="1"/>
      <c r="AG464" s="1"/>
    </row>
    <row r="465" spans="7:33" ht="15.75" customHeight="1" x14ac:dyDescent="0.25">
      <c r="G465" s="12"/>
      <c r="M465" s="1"/>
      <c r="Z465" s="1"/>
      <c r="AA465" s="1"/>
      <c r="AB465" s="1"/>
      <c r="AC465" s="1"/>
      <c r="AD465" s="1"/>
      <c r="AE465" s="1"/>
      <c r="AF465" s="1"/>
      <c r="AG465" s="1"/>
    </row>
    <row r="466" spans="7:33" ht="15.75" customHeight="1" x14ac:dyDescent="0.25">
      <c r="G466" s="12"/>
      <c r="M466" s="1"/>
      <c r="Z466" s="1"/>
      <c r="AA466" s="1"/>
      <c r="AB466" s="1"/>
      <c r="AC466" s="1"/>
      <c r="AD466" s="1"/>
      <c r="AE466" s="1"/>
      <c r="AF466" s="1"/>
      <c r="AG466" s="1"/>
    </row>
    <row r="467" spans="7:33" ht="15.75" customHeight="1" x14ac:dyDescent="0.25">
      <c r="G467" s="12"/>
      <c r="M467" s="1"/>
      <c r="Z467" s="1"/>
      <c r="AA467" s="1"/>
      <c r="AB467" s="1"/>
      <c r="AC467" s="1"/>
      <c r="AD467" s="1"/>
      <c r="AE467" s="1"/>
      <c r="AF467" s="1"/>
      <c r="AG467" s="1"/>
    </row>
    <row r="468" spans="7:33" ht="15.75" customHeight="1" x14ac:dyDescent="0.25">
      <c r="G468" s="12"/>
      <c r="M468" s="1"/>
      <c r="Z468" s="1"/>
      <c r="AA468" s="1"/>
      <c r="AB468" s="1"/>
      <c r="AC468" s="1"/>
      <c r="AD468" s="1"/>
      <c r="AE468" s="1"/>
      <c r="AF468" s="1"/>
      <c r="AG468" s="1"/>
    </row>
    <row r="469" spans="7:33" ht="15.75" customHeight="1" x14ac:dyDescent="0.25">
      <c r="G469" s="12"/>
      <c r="M469" s="1"/>
      <c r="Z469" s="1"/>
      <c r="AA469" s="1"/>
      <c r="AB469" s="1"/>
      <c r="AC469" s="1"/>
      <c r="AD469" s="1"/>
      <c r="AE469" s="1"/>
      <c r="AF469" s="1"/>
      <c r="AG469" s="1"/>
    </row>
    <row r="470" spans="7:33" ht="15.75" customHeight="1" x14ac:dyDescent="0.25">
      <c r="G470" s="12"/>
      <c r="M470" s="1"/>
      <c r="Z470" s="1"/>
      <c r="AA470" s="1"/>
      <c r="AB470" s="1"/>
      <c r="AC470" s="1"/>
      <c r="AD470" s="1"/>
      <c r="AE470" s="1"/>
      <c r="AF470" s="1"/>
      <c r="AG470" s="1"/>
    </row>
    <row r="471" spans="7:33" ht="15.75" customHeight="1" x14ac:dyDescent="0.25">
      <c r="G471" s="12"/>
      <c r="M471" s="1"/>
      <c r="Z471" s="1"/>
      <c r="AA471" s="1"/>
      <c r="AB471" s="1"/>
      <c r="AC471" s="1"/>
      <c r="AD471" s="1"/>
      <c r="AE471" s="1"/>
      <c r="AF471" s="1"/>
      <c r="AG471" s="1"/>
    </row>
    <row r="472" spans="7:33" ht="15.75" customHeight="1" x14ac:dyDescent="0.25">
      <c r="G472" s="12"/>
      <c r="M472" s="1"/>
      <c r="Z472" s="1"/>
      <c r="AA472" s="1"/>
      <c r="AB472" s="1"/>
      <c r="AC472" s="1"/>
      <c r="AD472" s="1"/>
      <c r="AE472" s="1"/>
      <c r="AF472" s="1"/>
      <c r="AG472" s="1"/>
    </row>
    <row r="473" spans="7:33" ht="15.75" customHeight="1" x14ac:dyDescent="0.25">
      <c r="G473" s="12"/>
      <c r="M473" s="1"/>
      <c r="Z473" s="1"/>
      <c r="AA473" s="1"/>
      <c r="AB473" s="1"/>
      <c r="AC473" s="1"/>
      <c r="AD473" s="1"/>
      <c r="AE473" s="1"/>
      <c r="AF473" s="1"/>
      <c r="AG473" s="1"/>
    </row>
    <row r="474" spans="7:33" ht="15.75" customHeight="1" x14ac:dyDescent="0.25">
      <c r="G474" s="12"/>
      <c r="M474" s="1"/>
      <c r="Z474" s="1"/>
      <c r="AA474" s="1"/>
      <c r="AB474" s="1"/>
      <c r="AC474" s="1"/>
      <c r="AD474" s="1"/>
      <c r="AE474" s="1"/>
      <c r="AF474" s="1"/>
      <c r="AG474" s="1"/>
    </row>
    <row r="475" spans="7:33" ht="15.75" customHeight="1" x14ac:dyDescent="0.25">
      <c r="G475" s="12"/>
      <c r="M475" s="1"/>
      <c r="Z475" s="1"/>
      <c r="AA475" s="1"/>
      <c r="AB475" s="1"/>
      <c r="AC475" s="1"/>
      <c r="AD475" s="1"/>
      <c r="AE475" s="1"/>
      <c r="AF475" s="1"/>
      <c r="AG475" s="1"/>
    </row>
    <row r="476" spans="7:33" ht="15.75" customHeight="1" x14ac:dyDescent="0.25">
      <c r="G476" s="12"/>
      <c r="M476" s="1"/>
      <c r="Z476" s="1"/>
      <c r="AA476" s="1"/>
      <c r="AB476" s="1"/>
      <c r="AC476" s="1"/>
      <c r="AD476" s="1"/>
      <c r="AE476" s="1"/>
      <c r="AF476" s="1"/>
      <c r="AG476" s="1"/>
    </row>
    <row r="477" spans="7:33" ht="15.75" customHeight="1" x14ac:dyDescent="0.25">
      <c r="G477" s="12"/>
      <c r="M477" s="1"/>
      <c r="Z477" s="1"/>
      <c r="AA477" s="1"/>
      <c r="AB477" s="1"/>
      <c r="AC477" s="1"/>
      <c r="AD477" s="1"/>
      <c r="AE477" s="1"/>
      <c r="AF477" s="1"/>
      <c r="AG477" s="1"/>
    </row>
    <row r="478" spans="7:33" ht="15.75" customHeight="1" x14ac:dyDescent="0.25">
      <c r="G478" s="12"/>
      <c r="M478" s="1"/>
      <c r="Z478" s="1"/>
      <c r="AA478" s="1"/>
      <c r="AB478" s="1"/>
      <c r="AC478" s="1"/>
      <c r="AD478" s="1"/>
      <c r="AE478" s="1"/>
      <c r="AF478" s="1"/>
      <c r="AG478" s="1"/>
    </row>
    <row r="479" spans="7:33" ht="15.75" customHeight="1" x14ac:dyDescent="0.25">
      <c r="G479" s="12"/>
      <c r="M479" s="1"/>
      <c r="Z479" s="1"/>
      <c r="AA479" s="1"/>
      <c r="AB479" s="1"/>
      <c r="AC479" s="1"/>
      <c r="AD479" s="1"/>
      <c r="AE479" s="1"/>
      <c r="AF479" s="1"/>
      <c r="AG479" s="1"/>
    </row>
    <row r="480" spans="7:33" ht="15.75" customHeight="1" x14ac:dyDescent="0.25">
      <c r="G480" s="12"/>
      <c r="M480" s="1"/>
      <c r="Z480" s="1"/>
      <c r="AA480" s="1"/>
      <c r="AB480" s="1"/>
      <c r="AC480" s="1"/>
      <c r="AD480" s="1"/>
      <c r="AE480" s="1"/>
      <c r="AF480" s="1"/>
      <c r="AG480" s="1"/>
    </row>
    <row r="481" spans="7:33" ht="15.75" customHeight="1" x14ac:dyDescent="0.25">
      <c r="G481" s="12"/>
      <c r="M481" s="1"/>
      <c r="Z481" s="1"/>
      <c r="AA481" s="1"/>
      <c r="AB481" s="1"/>
      <c r="AC481" s="1"/>
      <c r="AD481" s="1"/>
      <c r="AE481" s="1"/>
      <c r="AF481" s="1"/>
      <c r="AG481" s="1"/>
    </row>
    <row r="482" spans="7:33" ht="15.75" customHeight="1" x14ac:dyDescent="0.25">
      <c r="G482" s="12"/>
      <c r="M482" s="1"/>
      <c r="Z482" s="1"/>
      <c r="AA482" s="1"/>
      <c r="AB482" s="1"/>
      <c r="AC482" s="1"/>
      <c r="AD482" s="1"/>
      <c r="AE482" s="1"/>
      <c r="AF482" s="1"/>
      <c r="AG482" s="1"/>
    </row>
    <row r="483" spans="7:33" ht="15.75" customHeight="1" x14ac:dyDescent="0.25">
      <c r="G483" s="12"/>
      <c r="M483" s="1"/>
      <c r="Z483" s="1"/>
      <c r="AA483" s="1"/>
      <c r="AB483" s="1"/>
      <c r="AC483" s="1"/>
      <c r="AD483" s="1"/>
      <c r="AE483" s="1"/>
      <c r="AF483" s="1"/>
      <c r="AG483" s="1"/>
    </row>
    <row r="484" spans="7:33" ht="15.75" customHeight="1" x14ac:dyDescent="0.25">
      <c r="G484" s="12"/>
      <c r="M484" s="1"/>
      <c r="Z484" s="1"/>
      <c r="AA484" s="1"/>
      <c r="AB484" s="1"/>
      <c r="AC484" s="1"/>
      <c r="AD484" s="1"/>
      <c r="AE484" s="1"/>
      <c r="AF484" s="1"/>
      <c r="AG484" s="1"/>
    </row>
    <row r="485" spans="7:33" ht="15.75" customHeight="1" x14ac:dyDescent="0.25">
      <c r="G485" s="12"/>
      <c r="M485" s="1"/>
      <c r="Z485" s="1"/>
      <c r="AA485" s="1"/>
      <c r="AB485" s="1"/>
      <c r="AC485" s="1"/>
      <c r="AD485" s="1"/>
      <c r="AE485" s="1"/>
      <c r="AF485" s="1"/>
      <c r="AG485" s="1"/>
    </row>
    <row r="486" spans="7:33" ht="15.75" customHeight="1" x14ac:dyDescent="0.25">
      <c r="G486" s="12"/>
      <c r="M486" s="1"/>
      <c r="Z486" s="1"/>
      <c r="AA486" s="1"/>
      <c r="AB486" s="1"/>
      <c r="AC486" s="1"/>
      <c r="AD486" s="1"/>
      <c r="AE486" s="1"/>
      <c r="AF486" s="1"/>
      <c r="AG486" s="1"/>
    </row>
    <row r="487" spans="7:33" ht="15.75" customHeight="1" x14ac:dyDescent="0.25">
      <c r="G487" s="12"/>
      <c r="M487" s="1"/>
      <c r="Z487" s="1"/>
      <c r="AA487" s="1"/>
      <c r="AB487" s="1"/>
      <c r="AC487" s="1"/>
      <c r="AD487" s="1"/>
      <c r="AE487" s="1"/>
      <c r="AF487" s="1"/>
      <c r="AG487" s="1"/>
    </row>
    <row r="488" spans="7:33" ht="15.75" customHeight="1" x14ac:dyDescent="0.25">
      <c r="G488" s="12"/>
      <c r="M488" s="1"/>
      <c r="Z488" s="1"/>
      <c r="AA488" s="1"/>
      <c r="AB488" s="1"/>
      <c r="AC488" s="1"/>
      <c r="AD488" s="1"/>
      <c r="AE488" s="1"/>
      <c r="AF488" s="1"/>
      <c r="AG488" s="1"/>
    </row>
    <row r="489" spans="7:33" ht="15.75" customHeight="1" x14ac:dyDescent="0.25">
      <c r="G489" s="12"/>
      <c r="M489" s="1"/>
      <c r="Z489" s="1"/>
      <c r="AA489" s="1"/>
      <c r="AB489" s="1"/>
      <c r="AC489" s="1"/>
      <c r="AD489" s="1"/>
      <c r="AE489" s="1"/>
      <c r="AF489" s="1"/>
      <c r="AG489" s="1"/>
    </row>
    <row r="490" spans="7:33" ht="15.75" customHeight="1" x14ac:dyDescent="0.25">
      <c r="G490" s="12"/>
      <c r="M490" s="1"/>
      <c r="Z490" s="1"/>
      <c r="AA490" s="1"/>
      <c r="AB490" s="1"/>
      <c r="AC490" s="1"/>
      <c r="AD490" s="1"/>
      <c r="AE490" s="1"/>
      <c r="AF490" s="1"/>
      <c r="AG490" s="1"/>
    </row>
    <row r="491" spans="7:33" ht="15.75" customHeight="1" x14ac:dyDescent="0.25">
      <c r="G491" s="12"/>
      <c r="M491" s="1"/>
      <c r="Z491" s="1"/>
      <c r="AA491" s="1"/>
      <c r="AB491" s="1"/>
      <c r="AC491" s="1"/>
      <c r="AD491" s="1"/>
      <c r="AE491" s="1"/>
      <c r="AF491" s="1"/>
      <c r="AG491" s="1"/>
    </row>
    <row r="492" spans="7:33" ht="15.75" customHeight="1" x14ac:dyDescent="0.25">
      <c r="G492" s="12"/>
      <c r="M492" s="1"/>
      <c r="Z492" s="1"/>
      <c r="AA492" s="1"/>
      <c r="AB492" s="1"/>
      <c r="AC492" s="1"/>
      <c r="AD492" s="1"/>
      <c r="AE492" s="1"/>
      <c r="AF492" s="1"/>
      <c r="AG492" s="1"/>
    </row>
    <row r="493" spans="7:33" ht="15.75" customHeight="1" x14ac:dyDescent="0.25">
      <c r="G493" s="12"/>
      <c r="M493" s="1"/>
      <c r="Z493" s="1"/>
      <c r="AA493" s="1"/>
      <c r="AB493" s="1"/>
      <c r="AC493" s="1"/>
      <c r="AD493" s="1"/>
      <c r="AE493" s="1"/>
      <c r="AF493" s="1"/>
      <c r="AG493" s="1"/>
    </row>
    <row r="494" spans="7:33" ht="15.75" customHeight="1" x14ac:dyDescent="0.25">
      <c r="G494" s="12"/>
      <c r="M494" s="1"/>
      <c r="Z494" s="1"/>
      <c r="AA494" s="1"/>
      <c r="AB494" s="1"/>
      <c r="AC494" s="1"/>
      <c r="AD494" s="1"/>
      <c r="AE494" s="1"/>
      <c r="AF494" s="1"/>
      <c r="AG494" s="1"/>
    </row>
    <row r="495" spans="7:33" ht="15.75" customHeight="1" x14ac:dyDescent="0.25">
      <c r="G495" s="12"/>
      <c r="M495" s="1"/>
      <c r="Z495" s="1"/>
      <c r="AA495" s="1"/>
      <c r="AB495" s="1"/>
      <c r="AC495" s="1"/>
      <c r="AD495" s="1"/>
      <c r="AE495" s="1"/>
      <c r="AF495" s="1"/>
      <c r="AG495" s="1"/>
    </row>
    <row r="496" spans="7:33" ht="15.75" customHeight="1" x14ac:dyDescent="0.25">
      <c r="G496" s="12"/>
      <c r="M496" s="1"/>
      <c r="Z496" s="1"/>
      <c r="AA496" s="1"/>
      <c r="AB496" s="1"/>
      <c r="AC496" s="1"/>
      <c r="AD496" s="1"/>
      <c r="AE496" s="1"/>
      <c r="AF496" s="1"/>
      <c r="AG496" s="1"/>
    </row>
    <row r="497" spans="7:33" ht="15.75" customHeight="1" x14ac:dyDescent="0.25">
      <c r="G497" s="12"/>
      <c r="M497" s="1"/>
      <c r="Z497" s="1"/>
      <c r="AA497" s="1"/>
      <c r="AB497" s="1"/>
      <c r="AC497" s="1"/>
      <c r="AD497" s="1"/>
      <c r="AE497" s="1"/>
      <c r="AF497" s="1"/>
      <c r="AG497" s="1"/>
    </row>
    <row r="498" spans="7:33" ht="15.75" customHeight="1" x14ac:dyDescent="0.25">
      <c r="G498" s="12"/>
      <c r="M498" s="1"/>
      <c r="Z498" s="1"/>
      <c r="AA498" s="1"/>
      <c r="AB498" s="1"/>
      <c r="AC498" s="1"/>
      <c r="AD498" s="1"/>
      <c r="AE498" s="1"/>
      <c r="AF498" s="1"/>
      <c r="AG498" s="1"/>
    </row>
    <row r="499" spans="7:33" ht="15.75" customHeight="1" x14ac:dyDescent="0.25">
      <c r="G499" s="12"/>
      <c r="M499" s="1"/>
      <c r="Z499" s="1"/>
      <c r="AA499" s="1"/>
      <c r="AB499" s="1"/>
      <c r="AC499" s="1"/>
      <c r="AD499" s="1"/>
      <c r="AE499" s="1"/>
      <c r="AF499" s="1"/>
      <c r="AG499" s="1"/>
    </row>
    <row r="500" spans="7:33" ht="15.75" customHeight="1" x14ac:dyDescent="0.25">
      <c r="G500" s="12"/>
      <c r="M500" s="1"/>
      <c r="Z500" s="1"/>
      <c r="AA500" s="1"/>
      <c r="AB500" s="1"/>
      <c r="AC500" s="1"/>
      <c r="AD500" s="1"/>
      <c r="AE500" s="1"/>
      <c r="AF500" s="1"/>
      <c r="AG500" s="1"/>
    </row>
    <row r="501" spans="7:33" ht="15.75" customHeight="1" x14ac:dyDescent="0.25">
      <c r="G501" s="12"/>
      <c r="M501" s="1"/>
      <c r="Z501" s="1"/>
      <c r="AA501" s="1"/>
      <c r="AB501" s="1"/>
      <c r="AC501" s="1"/>
      <c r="AD501" s="1"/>
      <c r="AE501" s="1"/>
      <c r="AF501" s="1"/>
      <c r="AG501" s="1"/>
    </row>
    <row r="502" spans="7:33" ht="15.75" customHeight="1" x14ac:dyDescent="0.25">
      <c r="G502" s="12"/>
      <c r="M502" s="1"/>
      <c r="Z502" s="1"/>
      <c r="AA502" s="1"/>
      <c r="AB502" s="1"/>
      <c r="AC502" s="1"/>
      <c r="AD502" s="1"/>
      <c r="AE502" s="1"/>
      <c r="AF502" s="1"/>
      <c r="AG502" s="1"/>
    </row>
    <row r="503" spans="7:33" ht="15.75" customHeight="1" x14ac:dyDescent="0.25">
      <c r="G503" s="12"/>
      <c r="M503" s="1"/>
      <c r="Z503" s="1"/>
      <c r="AA503" s="1"/>
      <c r="AB503" s="1"/>
      <c r="AC503" s="1"/>
      <c r="AD503" s="1"/>
      <c r="AE503" s="1"/>
      <c r="AF503" s="1"/>
      <c r="AG503" s="1"/>
    </row>
    <row r="504" spans="7:33" ht="15.75" customHeight="1" x14ac:dyDescent="0.25">
      <c r="G504" s="12"/>
      <c r="M504" s="1"/>
      <c r="Z504" s="1"/>
      <c r="AA504" s="1"/>
      <c r="AB504" s="1"/>
      <c r="AC504" s="1"/>
      <c r="AD504" s="1"/>
      <c r="AE504" s="1"/>
      <c r="AF504" s="1"/>
      <c r="AG504" s="1"/>
    </row>
    <row r="505" spans="7:33" ht="15.75" customHeight="1" x14ac:dyDescent="0.25">
      <c r="G505" s="12"/>
      <c r="M505" s="1"/>
      <c r="Z505" s="1"/>
      <c r="AA505" s="1"/>
      <c r="AB505" s="1"/>
      <c r="AC505" s="1"/>
      <c r="AD505" s="1"/>
      <c r="AE505" s="1"/>
      <c r="AF505" s="1"/>
      <c r="AG505" s="1"/>
    </row>
    <row r="506" spans="7:33" ht="15.75" customHeight="1" x14ac:dyDescent="0.25">
      <c r="G506" s="12"/>
      <c r="M506" s="1"/>
      <c r="Z506" s="1"/>
      <c r="AA506" s="1"/>
      <c r="AB506" s="1"/>
      <c r="AC506" s="1"/>
      <c r="AD506" s="1"/>
      <c r="AE506" s="1"/>
      <c r="AF506" s="1"/>
      <c r="AG506" s="1"/>
    </row>
    <row r="507" spans="7:33" ht="15.75" customHeight="1" x14ac:dyDescent="0.25">
      <c r="G507" s="12"/>
      <c r="M507" s="1"/>
      <c r="Z507" s="1"/>
      <c r="AA507" s="1"/>
      <c r="AB507" s="1"/>
      <c r="AC507" s="1"/>
      <c r="AD507" s="1"/>
      <c r="AE507" s="1"/>
      <c r="AF507" s="1"/>
      <c r="AG507" s="1"/>
    </row>
    <row r="508" spans="7:33" ht="15.75" customHeight="1" x14ac:dyDescent="0.25">
      <c r="G508" s="12"/>
      <c r="M508" s="1"/>
      <c r="Z508" s="1"/>
      <c r="AA508" s="1"/>
      <c r="AB508" s="1"/>
      <c r="AC508" s="1"/>
      <c r="AD508" s="1"/>
      <c r="AE508" s="1"/>
      <c r="AF508" s="1"/>
      <c r="AG508" s="1"/>
    </row>
    <row r="509" spans="7:33" ht="15.75" customHeight="1" x14ac:dyDescent="0.25">
      <c r="G509" s="12"/>
      <c r="M509" s="1"/>
      <c r="Z509" s="1"/>
      <c r="AA509" s="1"/>
      <c r="AB509" s="1"/>
      <c r="AC509" s="1"/>
      <c r="AD509" s="1"/>
      <c r="AE509" s="1"/>
      <c r="AF509" s="1"/>
      <c r="AG509" s="1"/>
    </row>
    <row r="510" spans="7:33" ht="15.75" customHeight="1" x14ac:dyDescent="0.25">
      <c r="G510" s="12"/>
      <c r="M510" s="1"/>
      <c r="Z510" s="1"/>
      <c r="AA510" s="1"/>
      <c r="AB510" s="1"/>
      <c r="AC510" s="1"/>
      <c r="AD510" s="1"/>
      <c r="AE510" s="1"/>
      <c r="AF510" s="1"/>
      <c r="AG510" s="1"/>
    </row>
    <row r="511" spans="7:33" ht="15.75" customHeight="1" x14ac:dyDescent="0.25">
      <c r="G511" s="12"/>
      <c r="M511" s="1"/>
      <c r="Z511" s="1"/>
      <c r="AA511" s="1"/>
      <c r="AB511" s="1"/>
      <c r="AC511" s="1"/>
      <c r="AD511" s="1"/>
      <c r="AE511" s="1"/>
      <c r="AF511" s="1"/>
      <c r="AG511" s="1"/>
    </row>
    <row r="512" spans="7:33" ht="15.75" customHeight="1" x14ac:dyDescent="0.25">
      <c r="G512" s="12"/>
      <c r="M512" s="1"/>
      <c r="Z512" s="1"/>
      <c r="AA512" s="1"/>
      <c r="AB512" s="1"/>
      <c r="AC512" s="1"/>
      <c r="AD512" s="1"/>
      <c r="AE512" s="1"/>
      <c r="AF512" s="1"/>
      <c r="AG512" s="1"/>
    </row>
    <row r="513" spans="7:33" ht="15.75" customHeight="1" x14ac:dyDescent="0.25">
      <c r="G513" s="12"/>
      <c r="M513" s="1"/>
      <c r="Z513" s="1"/>
      <c r="AA513" s="1"/>
      <c r="AB513" s="1"/>
      <c r="AC513" s="1"/>
      <c r="AD513" s="1"/>
      <c r="AE513" s="1"/>
      <c r="AF513" s="1"/>
      <c r="AG513" s="1"/>
    </row>
    <row r="514" spans="7:33" ht="15.75" customHeight="1" x14ac:dyDescent="0.25">
      <c r="G514" s="12"/>
      <c r="M514" s="1"/>
      <c r="Z514" s="1"/>
      <c r="AA514" s="1"/>
      <c r="AB514" s="1"/>
      <c r="AC514" s="1"/>
      <c r="AD514" s="1"/>
      <c r="AE514" s="1"/>
      <c r="AF514" s="1"/>
      <c r="AG514" s="1"/>
    </row>
    <row r="515" spans="7:33" ht="15.75" customHeight="1" x14ac:dyDescent="0.25">
      <c r="G515" s="12"/>
      <c r="M515" s="1"/>
      <c r="Z515" s="1"/>
      <c r="AA515" s="1"/>
      <c r="AB515" s="1"/>
      <c r="AC515" s="1"/>
      <c r="AD515" s="1"/>
      <c r="AE515" s="1"/>
      <c r="AF515" s="1"/>
      <c r="AG515" s="1"/>
    </row>
    <row r="516" spans="7:33" ht="15.75" customHeight="1" x14ac:dyDescent="0.25">
      <c r="G516" s="12"/>
      <c r="M516" s="1"/>
      <c r="Z516" s="1"/>
      <c r="AA516" s="1"/>
      <c r="AB516" s="1"/>
      <c r="AC516" s="1"/>
      <c r="AD516" s="1"/>
      <c r="AE516" s="1"/>
      <c r="AF516" s="1"/>
      <c r="AG516" s="1"/>
    </row>
    <row r="517" spans="7:33" ht="15.75" customHeight="1" x14ac:dyDescent="0.25">
      <c r="G517" s="12"/>
      <c r="M517" s="1"/>
      <c r="Z517" s="1"/>
      <c r="AA517" s="1"/>
      <c r="AB517" s="1"/>
      <c r="AC517" s="1"/>
      <c r="AD517" s="1"/>
      <c r="AE517" s="1"/>
      <c r="AF517" s="1"/>
      <c r="AG517" s="1"/>
    </row>
    <row r="518" spans="7:33" ht="15.75" customHeight="1" x14ac:dyDescent="0.25">
      <c r="G518" s="12"/>
      <c r="M518" s="1"/>
      <c r="Z518" s="1"/>
      <c r="AA518" s="1"/>
      <c r="AB518" s="1"/>
      <c r="AC518" s="1"/>
      <c r="AD518" s="1"/>
      <c r="AE518" s="1"/>
      <c r="AF518" s="1"/>
      <c r="AG518" s="1"/>
    </row>
    <row r="519" spans="7:33" ht="15.75" customHeight="1" x14ac:dyDescent="0.25">
      <c r="G519" s="12"/>
      <c r="M519" s="1"/>
      <c r="Z519" s="1"/>
      <c r="AA519" s="1"/>
      <c r="AB519" s="1"/>
      <c r="AC519" s="1"/>
      <c r="AD519" s="1"/>
      <c r="AE519" s="1"/>
      <c r="AF519" s="1"/>
      <c r="AG519" s="1"/>
    </row>
    <row r="520" spans="7:33" ht="15.75" customHeight="1" x14ac:dyDescent="0.25">
      <c r="G520" s="12"/>
      <c r="M520" s="1"/>
      <c r="Z520" s="1"/>
      <c r="AA520" s="1"/>
      <c r="AB520" s="1"/>
      <c r="AC520" s="1"/>
      <c r="AD520" s="1"/>
      <c r="AE520" s="1"/>
      <c r="AF520" s="1"/>
      <c r="AG520" s="1"/>
    </row>
    <row r="521" spans="7:33" ht="15.75" customHeight="1" x14ac:dyDescent="0.25">
      <c r="G521" s="12"/>
      <c r="M521" s="1"/>
      <c r="Z521" s="1"/>
      <c r="AA521" s="1"/>
      <c r="AB521" s="1"/>
      <c r="AC521" s="1"/>
      <c r="AD521" s="1"/>
      <c r="AE521" s="1"/>
      <c r="AF521" s="1"/>
      <c r="AG521" s="1"/>
    </row>
    <row r="522" spans="7:33" ht="15.75" customHeight="1" x14ac:dyDescent="0.25">
      <c r="G522" s="12"/>
      <c r="M522" s="1"/>
      <c r="Z522" s="1"/>
      <c r="AA522" s="1"/>
      <c r="AB522" s="1"/>
      <c r="AC522" s="1"/>
      <c r="AD522" s="1"/>
      <c r="AE522" s="1"/>
      <c r="AF522" s="1"/>
      <c r="AG522" s="1"/>
    </row>
    <row r="523" spans="7:33" ht="15.75" customHeight="1" x14ac:dyDescent="0.25">
      <c r="G523" s="12"/>
      <c r="M523" s="1"/>
      <c r="Z523" s="1"/>
      <c r="AA523" s="1"/>
      <c r="AB523" s="1"/>
      <c r="AC523" s="1"/>
      <c r="AD523" s="1"/>
      <c r="AE523" s="1"/>
      <c r="AF523" s="1"/>
      <c r="AG523" s="1"/>
    </row>
    <row r="524" spans="7:33" ht="15.75" customHeight="1" x14ac:dyDescent="0.25">
      <c r="G524" s="12"/>
      <c r="M524" s="1"/>
      <c r="Z524" s="1"/>
      <c r="AA524" s="1"/>
      <c r="AB524" s="1"/>
      <c r="AC524" s="1"/>
      <c r="AD524" s="1"/>
      <c r="AE524" s="1"/>
      <c r="AF524" s="1"/>
      <c r="AG524" s="1"/>
    </row>
    <row r="525" spans="7:33" ht="15.75" customHeight="1" x14ac:dyDescent="0.25">
      <c r="G525" s="12"/>
      <c r="M525" s="1"/>
      <c r="Z525" s="1"/>
      <c r="AA525" s="1"/>
      <c r="AB525" s="1"/>
      <c r="AC525" s="1"/>
      <c r="AD525" s="1"/>
      <c r="AE525" s="1"/>
      <c r="AF525" s="1"/>
      <c r="AG525" s="1"/>
    </row>
    <row r="526" spans="7:33" ht="15.75" customHeight="1" x14ac:dyDescent="0.25">
      <c r="G526" s="12"/>
      <c r="M526" s="1"/>
      <c r="Z526" s="1"/>
      <c r="AA526" s="1"/>
      <c r="AB526" s="1"/>
      <c r="AC526" s="1"/>
      <c r="AD526" s="1"/>
      <c r="AE526" s="1"/>
      <c r="AF526" s="1"/>
      <c r="AG526" s="1"/>
    </row>
    <row r="527" spans="7:33" ht="15.75" customHeight="1" x14ac:dyDescent="0.25">
      <c r="G527" s="12"/>
      <c r="M527" s="1"/>
      <c r="Z527" s="1"/>
      <c r="AA527" s="1"/>
      <c r="AB527" s="1"/>
      <c r="AC527" s="1"/>
      <c r="AD527" s="1"/>
      <c r="AE527" s="1"/>
      <c r="AF527" s="1"/>
      <c r="AG527" s="1"/>
    </row>
    <row r="528" spans="7:33" ht="15.75" customHeight="1" x14ac:dyDescent="0.25">
      <c r="G528" s="12"/>
      <c r="M528" s="1"/>
      <c r="Z528" s="1"/>
      <c r="AA528" s="1"/>
      <c r="AB528" s="1"/>
      <c r="AC528" s="1"/>
      <c r="AD528" s="1"/>
      <c r="AE528" s="1"/>
      <c r="AF528" s="1"/>
      <c r="AG528" s="1"/>
    </row>
    <row r="529" spans="7:33" ht="15.75" customHeight="1" x14ac:dyDescent="0.25">
      <c r="G529" s="12"/>
      <c r="M529" s="1"/>
      <c r="Z529" s="1"/>
      <c r="AA529" s="1"/>
      <c r="AB529" s="1"/>
      <c r="AC529" s="1"/>
      <c r="AD529" s="1"/>
      <c r="AE529" s="1"/>
      <c r="AF529" s="1"/>
      <c r="AG529" s="1"/>
    </row>
    <row r="530" spans="7:33" ht="15.75" customHeight="1" x14ac:dyDescent="0.25">
      <c r="G530" s="12"/>
      <c r="M530" s="1"/>
      <c r="Z530" s="1"/>
      <c r="AA530" s="1"/>
      <c r="AB530" s="1"/>
      <c r="AC530" s="1"/>
      <c r="AD530" s="1"/>
      <c r="AE530" s="1"/>
      <c r="AF530" s="1"/>
      <c r="AG530" s="1"/>
    </row>
    <row r="531" spans="7:33" ht="15.75" customHeight="1" x14ac:dyDescent="0.25">
      <c r="G531" s="12"/>
      <c r="M531" s="1"/>
      <c r="Z531" s="1"/>
      <c r="AA531" s="1"/>
      <c r="AB531" s="1"/>
      <c r="AC531" s="1"/>
      <c r="AD531" s="1"/>
      <c r="AE531" s="1"/>
      <c r="AF531" s="1"/>
      <c r="AG531" s="1"/>
    </row>
    <row r="532" spans="7:33" ht="15.75" customHeight="1" x14ac:dyDescent="0.25">
      <c r="G532" s="12"/>
      <c r="M532" s="1"/>
      <c r="Z532" s="1"/>
      <c r="AA532" s="1"/>
      <c r="AB532" s="1"/>
      <c r="AC532" s="1"/>
      <c r="AD532" s="1"/>
      <c r="AE532" s="1"/>
      <c r="AF532" s="1"/>
      <c r="AG532" s="1"/>
    </row>
    <row r="533" spans="7:33" ht="15.75" customHeight="1" x14ac:dyDescent="0.25">
      <c r="G533" s="12"/>
      <c r="M533" s="1"/>
      <c r="Z533" s="1"/>
      <c r="AA533" s="1"/>
      <c r="AB533" s="1"/>
      <c r="AC533" s="1"/>
      <c r="AD533" s="1"/>
      <c r="AE533" s="1"/>
      <c r="AF533" s="1"/>
      <c r="AG533" s="1"/>
    </row>
    <row r="534" spans="7:33" ht="15.75" customHeight="1" x14ac:dyDescent="0.25">
      <c r="G534" s="12"/>
      <c r="M534" s="1"/>
      <c r="Z534" s="1"/>
      <c r="AA534" s="1"/>
      <c r="AB534" s="1"/>
      <c r="AC534" s="1"/>
      <c r="AD534" s="1"/>
      <c r="AE534" s="1"/>
      <c r="AF534" s="1"/>
      <c r="AG534" s="1"/>
    </row>
    <row r="535" spans="7:33" ht="15.75" customHeight="1" x14ac:dyDescent="0.25">
      <c r="G535" s="12"/>
      <c r="M535" s="1"/>
      <c r="Z535" s="1"/>
      <c r="AA535" s="1"/>
      <c r="AB535" s="1"/>
      <c r="AC535" s="1"/>
      <c r="AD535" s="1"/>
      <c r="AE535" s="1"/>
      <c r="AF535" s="1"/>
      <c r="AG535" s="1"/>
    </row>
    <row r="536" spans="7:33" ht="15.75" customHeight="1" x14ac:dyDescent="0.25">
      <c r="G536" s="12"/>
      <c r="M536" s="1"/>
      <c r="Z536" s="1"/>
      <c r="AA536" s="1"/>
      <c r="AB536" s="1"/>
      <c r="AC536" s="1"/>
      <c r="AD536" s="1"/>
      <c r="AE536" s="1"/>
      <c r="AF536" s="1"/>
      <c r="AG536" s="1"/>
    </row>
    <row r="537" spans="7:33" ht="15.75" customHeight="1" x14ac:dyDescent="0.25">
      <c r="G537" s="12"/>
      <c r="M537" s="1"/>
      <c r="Z537" s="1"/>
      <c r="AA537" s="1"/>
      <c r="AB537" s="1"/>
      <c r="AC537" s="1"/>
      <c r="AD537" s="1"/>
      <c r="AE537" s="1"/>
      <c r="AF537" s="1"/>
      <c r="AG537" s="1"/>
    </row>
    <row r="538" spans="7:33" ht="15.75" customHeight="1" x14ac:dyDescent="0.25">
      <c r="G538" s="12"/>
      <c r="M538" s="1"/>
      <c r="Z538" s="1"/>
      <c r="AA538" s="1"/>
      <c r="AB538" s="1"/>
      <c r="AC538" s="1"/>
      <c r="AD538" s="1"/>
      <c r="AE538" s="1"/>
      <c r="AF538" s="1"/>
      <c r="AG538" s="1"/>
    </row>
    <row r="539" spans="7:33" ht="15.75" customHeight="1" x14ac:dyDescent="0.25">
      <c r="G539" s="12"/>
      <c r="M539" s="1"/>
      <c r="Z539" s="1"/>
      <c r="AA539" s="1"/>
      <c r="AB539" s="1"/>
      <c r="AC539" s="1"/>
      <c r="AD539" s="1"/>
      <c r="AE539" s="1"/>
      <c r="AF539" s="1"/>
      <c r="AG539" s="1"/>
    </row>
    <row r="540" spans="7:33" ht="15.75" customHeight="1" x14ac:dyDescent="0.25">
      <c r="G540" s="12"/>
      <c r="M540" s="1"/>
      <c r="Z540" s="1"/>
      <c r="AA540" s="1"/>
      <c r="AB540" s="1"/>
      <c r="AC540" s="1"/>
      <c r="AD540" s="1"/>
      <c r="AE540" s="1"/>
      <c r="AF540" s="1"/>
      <c r="AG540" s="1"/>
    </row>
    <row r="541" spans="7:33" ht="15.75" customHeight="1" x14ac:dyDescent="0.25">
      <c r="G541" s="12"/>
      <c r="M541" s="1"/>
      <c r="Z541" s="1"/>
      <c r="AA541" s="1"/>
      <c r="AB541" s="1"/>
      <c r="AC541" s="1"/>
      <c r="AD541" s="1"/>
      <c r="AE541" s="1"/>
      <c r="AF541" s="1"/>
      <c r="AG541" s="1"/>
    </row>
    <row r="542" spans="7:33" ht="15.75" customHeight="1" x14ac:dyDescent="0.25">
      <c r="G542" s="12"/>
      <c r="M542" s="1"/>
      <c r="Z542" s="1"/>
      <c r="AA542" s="1"/>
      <c r="AB542" s="1"/>
      <c r="AC542" s="1"/>
      <c r="AD542" s="1"/>
      <c r="AE542" s="1"/>
      <c r="AF542" s="1"/>
      <c r="AG542" s="1"/>
    </row>
    <row r="543" spans="7:33" ht="15.75" customHeight="1" x14ac:dyDescent="0.25">
      <c r="G543" s="12"/>
      <c r="M543" s="1"/>
      <c r="Z543" s="1"/>
      <c r="AA543" s="1"/>
      <c r="AB543" s="1"/>
      <c r="AC543" s="1"/>
      <c r="AD543" s="1"/>
      <c r="AE543" s="1"/>
      <c r="AF543" s="1"/>
      <c r="AG543" s="1"/>
    </row>
    <row r="544" spans="7:33" ht="15.75" customHeight="1" x14ac:dyDescent="0.25">
      <c r="G544" s="12"/>
      <c r="M544" s="1"/>
      <c r="Z544" s="1"/>
      <c r="AA544" s="1"/>
      <c r="AB544" s="1"/>
      <c r="AC544" s="1"/>
      <c r="AD544" s="1"/>
      <c r="AE544" s="1"/>
      <c r="AF544" s="1"/>
      <c r="AG544" s="1"/>
    </row>
    <row r="545" spans="7:33" ht="15.75" customHeight="1" x14ac:dyDescent="0.25">
      <c r="G545" s="12"/>
      <c r="M545" s="1"/>
      <c r="Z545" s="1"/>
      <c r="AA545" s="1"/>
      <c r="AB545" s="1"/>
      <c r="AC545" s="1"/>
      <c r="AD545" s="1"/>
      <c r="AE545" s="1"/>
      <c r="AF545" s="1"/>
      <c r="AG545" s="1"/>
    </row>
    <row r="546" spans="7:33" ht="15.75" customHeight="1" x14ac:dyDescent="0.25">
      <c r="G546" s="12"/>
      <c r="M546" s="1"/>
      <c r="Z546" s="1"/>
      <c r="AA546" s="1"/>
      <c r="AB546" s="1"/>
      <c r="AC546" s="1"/>
      <c r="AD546" s="1"/>
      <c r="AE546" s="1"/>
      <c r="AF546" s="1"/>
      <c r="AG546" s="1"/>
    </row>
    <row r="547" spans="7:33" ht="15.75" customHeight="1" x14ac:dyDescent="0.25">
      <c r="G547" s="12"/>
      <c r="M547" s="1"/>
      <c r="Z547" s="1"/>
      <c r="AA547" s="1"/>
      <c r="AB547" s="1"/>
      <c r="AC547" s="1"/>
      <c r="AD547" s="1"/>
      <c r="AE547" s="1"/>
      <c r="AF547" s="1"/>
      <c r="AG547" s="1"/>
    </row>
    <row r="548" spans="7:33" ht="15.75" customHeight="1" x14ac:dyDescent="0.25">
      <c r="G548" s="12"/>
      <c r="M548" s="1"/>
      <c r="Z548" s="1"/>
      <c r="AA548" s="1"/>
      <c r="AB548" s="1"/>
      <c r="AC548" s="1"/>
      <c r="AD548" s="1"/>
      <c r="AE548" s="1"/>
      <c r="AF548" s="1"/>
      <c r="AG548" s="1"/>
    </row>
    <row r="549" spans="7:33" ht="15.75" customHeight="1" x14ac:dyDescent="0.25">
      <c r="G549" s="12"/>
      <c r="M549" s="1"/>
      <c r="Z549" s="1"/>
      <c r="AA549" s="1"/>
      <c r="AB549" s="1"/>
      <c r="AC549" s="1"/>
      <c r="AD549" s="1"/>
      <c r="AE549" s="1"/>
      <c r="AF549" s="1"/>
      <c r="AG549" s="1"/>
    </row>
    <row r="550" spans="7:33" ht="15.75" customHeight="1" x14ac:dyDescent="0.25">
      <c r="G550" s="12"/>
      <c r="M550" s="1"/>
      <c r="Z550" s="1"/>
      <c r="AA550" s="1"/>
      <c r="AB550" s="1"/>
      <c r="AC550" s="1"/>
      <c r="AD550" s="1"/>
      <c r="AE550" s="1"/>
      <c r="AF550" s="1"/>
      <c r="AG550" s="1"/>
    </row>
    <row r="551" spans="7:33" ht="15.75" customHeight="1" x14ac:dyDescent="0.25">
      <c r="G551" s="12"/>
      <c r="M551" s="1"/>
      <c r="Z551" s="1"/>
      <c r="AA551" s="1"/>
      <c r="AB551" s="1"/>
      <c r="AC551" s="1"/>
      <c r="AD551" s="1"/>
      <c r="AE551" s="1"/>
      <c r="AF551" s="1"/>
      <c r="AG551" s="1"/>
    </row>
    <row r="552" spans="7:33" ht="15.75" customHeight="1" x14ac:dyDescent="0.25">
      <c r="G552" s="12"/>
      <c r="M552" s="1"/>
      <c r="Z552" s="1"/>
      <c r="AA552" s="1"/>
      <c r="AB552" s="1"/>
      <c r="AC552" s="1"/>
      <c r="AD552" s="1"/>
      <c r="AE552" s="1"/>
      <c r="AF552" s="1"/>
      <c r="AG552" s="1"/>
    </row>
    <row r="553" spans="7:33" ht="15.75" customHeight="1" x14ac:dyDescent="0.25">
      <c r="G553" s="12"/>
      <c r="M553" s="1"/>
      <c r="Z553" s="1"/>
      <c r="AA553" s="1"/>
      <c r="AB553" s="1"/>
      <c r="AC553" s="1"/>
      <c r="AD553" s="1"/>
      <c r="AE553" s="1"/>
      <c r="AF553" s="1"/>
      <c r="AG553" s="1"/>
    </row>
    <row r="554" spans="7:33" ht="15.75" customHeight="1" x14ac:dyDescent="0.25">
      <c r="G554" s="12"/>
      <c r="M554" s="1"/>
      <c r="Z554" s="1"/>
      <c r="AA554" s="1"/>
      <c r="AB554" s="1"/>
      <c r="AC554" s="1"/>
      <c r="AD554" s="1"/>
      <c r="AE554" s="1"/>
      <c r="AF554" s="1"/>
      <c r="AG554" s="1"/>
    </row>
    <row r="555" spans="7:33" ht="15.75" customHeight="1" x14ac:dyDescent="0.25">
      <c r="G555" s="12"/>
      <c r="M555" s="1"/>
      <c r="Z555" s="1"/>
      <c r="AA555" s="1"/>
      <c r="AB555" s="1"/>
      <c r="AC555" s="1"/>
      <c r="AD555" s="1"/>
      <c r="AE555" s="1"/>
      <c r="AF555" s="1"/>
      <c r="AG555" s="1"/>
    </row>
    <row r="556" spans="7:33" ht="15.75" customHeight="1" x14ac:dyDescent="0.25">
      <c r="G556" s="12"/>
      <c r="M556" s="1"/>
      <c r="Z556" s="1"/>
      <c r="AA556" s="1"/>
      <c r="AB556" s="1"/>
      <c r="AC556" s="1"/>
      <c r="AD556" s="1"/>
      <c r="AE556" s="1"/>
      <c r="AF556" s="1"/>
      <c r="AG556" s="1"/>
    </row>
    <row r="557" spans="7:33" ht="15.75" customHeight="1" x14ac:dyDescent="0.25">
      <c r="G557" s="12"/>
      <c r="M557" s="1"/>
      <c r="Z557" s="1"/>
      <c r="AA557" s="1"/>
      <c r="AB557" s="1"/>
      <c r="AC557" s="1"/>
      <c r="AD557" s="1"/>
      <c r="AE557" s="1"/>
      <c r="AF557" s="1"/>
      <c r="AG557" s="1"/>
    </row>
    <row r="558" spans="7:33" ht="15.75" customHeight="1" x14ac:dyDescent="0.25">
      <c r="G558" s="12"/>
      <c r="M558" s="1"/>
      <c r="Z558" s="1"/>
      <c r="AA558" s="1"/>
      <c r="AB558" s="1"/>
      <c r="AC558" s="1"/>
      <c r="AD558" s="1"/>
      <c r="AE558" s="1"/>
      <c r="AF558" s="1"/>
      <c r="AG558" s="1"/>
    </row>
    <row r="559" spans="7:33" ht="15.75" customHeight="1" x14ac:dyDescent="0.25">
      <c r="G559" s="12"/>
      <c r="M559" s="1"/>
      <c r="Z559" s="1"/>
      <c r="AA559" s="1"/>
      <c r="AB559" s="1"/>
      <c r="AC559" s="1"/>
      <c r="AD559" s="1"/>
      <c r="AE559" s="1"/>
      <c r="AF559" s="1"/>
      <c r="AG559" s="1"/>
    </row>
    <row r="560" spans="7:33" ht="15.75" customHeight="1" x14ac:dyDescent="0.25">
      <c r="G560" s="12"/>
      <c r="M560" s="1"/>
      <c r="Z560" s="1"/>
      <c r="AA560" s="1"/>
      <c r="AB560" s="1"/>
      <c r="AC560" s="1"/>
      <c r="AD560" s="1"/>
      <c r="AE560" s="1"/>
      <c r="AF560" s="1"/>
      <c r="AG560" s="1"/>
    </row>
    <row r="561" spans="7:33" ht="15.75" customHeight="1" x14ac:dyDescent="0.25">
      <c r="G561" s="12"/>
      <c r="M561" s="1"/>
      <c r="Z561" s="1"/>
      <c r="AA561" s="1"/>
      <c r="AB561" s="1"/>
      <c r="AC561" s="1"/>
      <c r="AD561" s="1"/>
      <c r="AE561" s="1"/>
      <c r="AF561" s="1"/>
      <c r="AG561" s="1"/>
    </row>
    <row r="562" spans="7:33" ht="15.75" customHeight="1" x14ac:dyDescent="0.25">
      <c r="G562" s="12"/>
      <c r="M562" s="1"/>
      <c r="Z562" s="1"/>
      <c r="AA562" s="1"/>
      <c r="AB562" s="1"/>
      <c r="AC562" s="1"/>
      <c r="AD562" s="1"/>
      <c r="AE562" s="1"/>
      <c r="AF562" s="1"/>
      <c r="AG562" s="1"/>
    </row>
    <row r="563" spans="7:33" ht="15.75" customHeight="1" x14ac:dyDescent="0.25">
      <c r="G563" s="12"/>
      <c r="M563" s="1"/>
      <c r="Z563" s="1"/>
      <c r="AA563" s="1"/>
      <c r="AB563" s="1"/>
      <c r="AC563" s="1"/>
      <c r="AD563" s="1"/>
      <c r="AE563" s="1"/>
      <c r="AF563" s="1"/>
      <c r="AG563" s="1"/>
    </row>
    <row r="564" spans="7:33" ht="15.75" customHeight="1" x14ac:dyDescent="0.25">
      <c r="G564" s="12"/>
      <c r="M564" s="1"/>
      <c r="Z564" s="1"/>
      <c r="AA564" s="1"/>
      <c r="AB564" s="1"/>
      <c r="AC564" s="1"/>
      <c r="AD564" s="1"/>
      <c r="AE564" s="1"/>
      <c r="AF564" s="1"/>
      <c r="AG564" s="1"/>
    </row>
    <row r="565" spans="7:33" ht="15.75" customHeight="1" x14ac:dyDescent="0.25">
      <c r="G565" s="12"/>
      <c r="M565" s="1"/>
      <c r="Z565" s="1"/>
      <c r="AA565" s="1"/>
      <c r="AB565" s="1"/>
      <c r="AC565" s="1"/>
      <c r="AD565" s="1"/>
      <c r="AE565" s="1"/>
      <c r="AF565" s="1"/>
      <c r="AG565" s="1"/>
    </row>
    <row r="566" spans="7:33" ht="15.75" customHeight="1" x14ac:dyDescent="0.25">
      <c r="G566" s="12"/>
      <c r="M566" s="1"/>
      <c r="Z566" s="1"/>
      <c r="AA566" s="1"/>
      <c r="AB566" s="1"/>
      <c r="AC566" s="1"/>
      <c r="AD566" s="1"/>
      <c r="AE566" s="1"/>
      <c r="AF566" s="1"/>
      <c r="AG566" s="1"/>
    </row>
    <row r="567" spans="7:33" ht="15.75" customHeight="1" x14ac:dyDescent="0.25">
      <c r="G567" s="12"/>
      <c r="M567" s="1"/>
      <c r="Z567" s="1"/>
      <c r="AA567" s="1"/>
      <c r="AB567" s="1"/>
      <c r="AC567" s="1"/>
      <c r="AD567" s="1"/>
      <c r="AE567" s="1"/>
      <c r="AF567" s="1"/>
      <c r="AG567" s="1"/>
    </row>
    <row r="568" spans="7:33" ht="15.75" customHeight="1" x14ac:dyDescent="0.25">
      <c r="G568" s="12"/>
      <c r="M568" s="1"/>
      <c r="Z568" s="1"/>
      <c r="AA568" s="1"/>
      <c r="AB568" s="1"/>
      <c r="AC568" s="1"/>
      <c r="AD568" s="1"/>
      <c r="AE568" s="1"/>
      <c r="AF568" s="1"/>
      <c r="AG568" s="1"/>
    </row>
    <row r="569" spans="7:33" ht="15.75" customHeight="1" x14ac:dyDescent="0.25">
      <c r="G569" s="12"/>
      <c r="M569" s="1"/>
      <c r="Z569" s="1"/>
      <c r="AA569" s="1"/>
      <c r="AB569" s="1"/>
      <c r="AC569" s="1"/>
      <c r="AD569" s="1"/>
      <c r="AE569" s="1"/>
      <c r="AF569" s="1"/>
      <c r="AG569" s="1"/>
    </row>
    <row r="570" spans="7:33" ht="15.75" customHeight="1" x14ac:dyDescent="0.25">
      <c r="G570" s="12"/>
      <c r="M570" s="1"/>
      <c r="Z570" s="1"/>
      <c r="AA570" s="1"/>
      <c r="AB570" s="1"/>
      <c r="AC570" s="1"/>
      <c r="AD570" s="1"/>
      <c r="AE570" s="1"/>
      <c r="AF570" s="1"/>
      <c r="AG570" s="1"/>
    </row>
    <row r="571" spans="7:33" ht="15.75" customHeight="1" x14ac:dyDescent="0.25">
      <c r="G571" s="12"/>
      <c r="M571" s="1"/>
      <c r="Z571" s="1"/>
      <c r="AA571" s="1"/>
      <c r="AB571" s="1"/>
      <c r="AC571" s="1"/>
      <c r="AD571" s="1"/>
      <c r="AE571" s="1"/>
      <c r="AF571" s="1"/>
      <c r="AG571" s="1"/>
    </row>
    <row r="572" spans="7:33" ht="15.75" customHeight="1" x14ac:dyDescent="0.25">
      <c r="G572" s="12"/>
      <c r="M572" s="1"/>
      <c r="Z572" s="1"/>
      <c r="AA572" s="1"/>
      <c r="AB572" s="1"/>
      <c r="AC572" s="1"/>
      <c r="AD572" s="1"/>
      <c r="AE572" s="1"/>
      <c r="AF572" s="1"/>
      <c r="AG572" s="1"/>
    </row>
    <row r="573" spans="7:33" ht="15.75" customHeight="1" x14ac:dyDescent="0.25">
      <c r="G573" s="12"/>
      <c r="M573" s="1"/>
      <c r="Z573" s="1"/>
      <c r="AA573" s="1"/>
      <c r="AB573" s="1"/>
      <c r="AC573" s="1"/>
      <c r="AD573" s="1"/>
      <c r="AE573" s="1"/>
      <c r="AF573" s="1"/>
      <c r="AG573" s="1"/>
    </row>
    <row r="574" spans="7:33" ht="15.75" customHeight="1" x14ac:dyDescent="0.25">
      <c r="G574" s="12"/>
      <c r="M574" s="1"/>
      <c r="Z574" s="1"/>
      <c r="AA574" s="1"/>
      <c r="AB574" s="1"/>
      <c r="AC574" s="1"/>
      <c r="AD574" s="1"/>
      <c r="AE574" s="1"/>
      <c r="AF574" s="1"/>
      <c r="AG574" s="1"/>
    </row>
    <row r="575" spans="7:33" ht="15.75" customHeight="1" x14ac:dyDescent="0.25">
      <c r="G575" s="12"/>
      <c r="M575" s="1"/>
      <c r="Z575" s="1"/>
      <c r="AA575" s="1"/>
      <c r="AB575" s="1"/>
      <c r="AC575" s="1"/>
      <c r="AD575" s="1"/>
      <c r="AE575" s="1"/>
      <c r="AF575" s="1"/>
      <c r="AG575" s="1"/>
    </row>
    <row r="576" spans="7:33" ht="15.75" customHeight="1" x14ac:dyDescent="0.25">
      <c r="G576" s="12"/>
      <c r="M576" s="1"/>
      <c r="Z576" s="1"/>
      <c r="AA576" s="1"/>
      <c r="AB576" s="1"/>
      <c r="AC576" s="1"/>
      <c r="AD576" s="1"/>
      <c r="AE576" s="1"/>
      <c r="AF576" s="1"/>
      <c r="AG576" s="1"/>
    </row>
    <row r="577" spans="7:33" ht="15.75" customHeight="1" x14ac:dyDescent="0.25">
      <c r="G577" s="12"/>
      <c r="M577" s="1"/>
      <c r="Z577" s="1"/>
      <c r="AA577" s="1"/>
      <c r="AB577" s="1"/>
      <c r="AC577" s="1"/>
      <c r="AD577" s="1"/>
      <c r="AE577" s="1"/>
      <c r="AF577" s="1"/>
      <c r="AG577" s="1"/>
    </row>
    <row r="578" spans="7:33" ht="15.75" customHeight="1" x14ac:dyDescent="0.25">
      <c r="G578" s="12"/>
      <c r="M578" s="1"/>
      <c r="Z578" s="1"/>
      <c r="AA578" s="1"/>
      <c r="AB578" s="1"/>
      <c r="AC578" s="1"/>
      <c r="AD578" s="1"/>
      <c r="AE578" s="1"/>
      <c r="AF578" s="1"/>
      <c r="AG578" s="1"/>
    </row>
    <row r="579" spans="7:33" ht="15.75" customHeight="1" x14ac:dyDescent="0.25">
      <c r="G579" s="12"/>
      <c r="M579" s="1"/>
      <c r="Z579" s="1"/>
      <c r="AA579" s="1"/>
      <c r="AB579" s="1"/>
      <c r="AC579" s="1"/>
      <c r="AD579" s="1"/>
      <c r="AE579" s="1"/>
      <c r="AF579" s="1"/>
      <c r="AG579" s="1"/>
    </row>
    <row r="580" spans="7:33" ht="15.75" customHeight="1" x14ac:dyDescent="0.25">
      <c r="G580" s="12"/>
      <c r="M580" s="1"/>
      <c r="Z580" s="1"/>
      <c r="AA580" s="1"/>
      <c r="AB580" s="1"/>
      <c r="AC580" s="1"/>
      <c r="AD580" s="1"/>
      <c r="AE580" s="1"/>
      <c r="AF580" s="1"/>
      <c r="AG580" s="1"/>
    </row>
    <row r="581" spans="7:33" ht="15.75" customHeight="1" x14ac:dyDescent="0.25">
      <c r="G581" s="12"/>
      <c r="M581" s="1"/>
      <c r="Z581" s="1"/>
      <c r="AA581" s="1"/>
      <c r="AB581" s="1"/>
      <c r="AC581" s="1"/>
      <c r="AD581" s="1"/>
      <c r="AE581" s="1"/>
      <c r="AF581" s="1"/>
      <c r="AG581" s="1"/>
    </row>
    <row r="582" spans="7:33" ht="15.75" customHeight="1" x14ac:dyDescent="0.25">
      <c r="G582" s="12"/>
      <c r="M582" s="1"/>
      <c r="Z582" s="1"/>
      <c r="AA582" s="1"/>
      <c r="AB582" s="1"/>
      <c r="AC582" s="1"/>
      <c r="AD582" s="1"/>
      <c r="AE582" s="1"/>
      <c r="AF582" s="1"/>
      <c r="AG582" s="1"/>
    </row>
    <row r="583" spans="7:33" ht="15.75" customHeight="1" x14ac:dyDescent="0.25">
      <c r="G583" s="12"/>
      <c r="M583" s="1"/>
      <c r="Z583" s="1"/>
      <c r="AA583" s="1"/>
      <c r="AB583" s="1"/>
      <c r="AC583" s="1"/>
      <c r="AD583" s="1"/>
      <c r="AE583" s="1"/>
      <c r="AF583" s="1"/>
      <c r="AG583" s="1"/>
    </row>
    <row r="584" spans="7:33" ht="15.75" customHeight="1" x14ac:dyDescent="0.25">
      <c r="G584" s="12"/>
      <c r="M584" s="1"/>
      <c r="Z584" s="1"/>
      <c r="AA584" s="1"/>
      <c r="AB584" s="1"/>
      <c r="AC584" s="1"/>
      <c r="AD584" s="1"/>
      <c r="AE584" s="1"/>
      <c r="AF584" s="1"/>
      <c r="AG584" s="1"/>
    </row>
    <row r="585" spans="7:33" ht="15.75" customHeight="1" x14ac:dyDescent="0.25">
      <c r="G585" s="12"/>
      <c r="M585" s="1"/>
      <c r="Z585" s="1"/>
      <c r="AA585" s="1"/>
      <c r="AB585" s="1"/>
      <c r="AC585" s="1"/>
      <c r="AD585" s="1"/>
      <c r="AE585" s="1"/>
      <c r="AF585" s="1"/>
      <c r="AG585" s="1"/>
    </row>
    <row r="586" spans="7:33" ht="15.75" customHeight="1" x14ac:dyDescent="0.25">
      <c r="G586" s="12"/>
      <c r="M586" s="1"/>
      <c r="Z586" s="1"/>
      <c r="AA586" s="1"/>
      <c r="AB586" s="1"/>
      <c r="AC586" s="1"/>
      <c r="AD586" s="1"/>
      <c r="AE586" s="1"/>
      <c r="AF586" s="1"/>
      <c r="AG586" s="1"/>
    </row>
    <row r="587" spans="7:33" ht="15.75" customHeight="1" x14ac:dyDescent="0.25">
      <c r="G587" s="12"/>
      <c r="M587" s="1"/>
      <c r="Z587" s="1"/>
      <c r="AA587" s="1"/>
      <c r="AB587" s="1"/>
      <c r="AC587" s="1"/>
      <c r="AD587" s="1"/>
      <c r="AE587" s="1"/>
      <c r="AF587" s="1"/>
      <c r="AG587" s="1"/>
    </row>
    <row r="588" spans="7:33" ht="15.75" customHeight="1" x14ac:dyDescent="0.25">
      <c r="G588" s="12"/>
      <c r="M588" s="1"/>
      <c r="Z588" s="1"/>
      <c r="AA588" s="1"/>
      <c r="AB588" s="1"/>
      <c r="AC588" s="1"/>
      <c r="AD588" s="1"/>
      <c r="AE588" s="1"/>
      <c r="AF588" s="1"/>
      <c r="AG588" s="1"/>
    </row>
    <row r="589" spans="7:33" ht="15.75" customHeight="1" x14ac:dyDescent="0.25">
      <c r="G589" s="12"/>
      <c r="M589" s="1"/>
      <c r="Z589" s="1"/>
      <c r="AA589" s="1"/>
      <c r="AB589" s="1"/>
      <c r="AC589" s="1"/>
      <c r="AD589" s="1"/>
      <c r="AE589" s="1"/>
      <c r="AF589" s="1"/>
      <c r="AG589" s="1"/>
    </row>
    <row r="590" spans="7:33" ht="15.75" customHeight="1" x14ac:dyDescent="0.25">
      <c r="G590" s="12"/>
      <c r="M590" s="1"/>
      <c r="Z590" s="1"/>
      <c r="AA590" s="1"/>
      <c r="AB590" s="1"/>
      <c r="AC590" s="1"/>
      <c r="AD590" s="1"/>
      <c r="AE590" s="1"/>
      <c r="AF590" s="1"/>
      <c r="AG590" s="1"/>
    </row>
    <row r="591" spans="7:33" ht="15.75" customHeight="1" x14ac:dyDescent="0.25">
      <c r="G591" s="12"/>
      <c r="M591" s="1"/>
      <c r="Z591" s="1"/>
      <c r="AA591" s="1"/>
      <c r="AB591" s="1"/>
      <c r="AC591" s="1"/>
      <c r="AD591" s="1"/>
      <c r="AE591" s="1"/>
      <c r="AF591" s="1"/>
      <c r="AG591" s="1"/>
    </row>
    <row r="592" spans="7:33" ht="15.75" customHeight="1" x14ac:dyDescent="0.25">
      <c r="G592" s="12"/>
      <c r="M592" s="1"/>
      <c r="Z592" s="1"/>
      <c r="AA592" s="1"/>
      <c r="AB592" s="1"/>
      <c r="AC592" s="1"/>
      <c r="AD592" s="1"/>
      <c r="AE592" s="1"/>
      <c r="AF592" s="1"/>
      <c r="AG592" s="1"/>
    </row>
    <row r="593" spans="7:33" ht="15.75" customHeight="1" x14ac:dyDescent="0.25">
      <c r="G593" s="12"/>
      <c r="M593" s="1"/>
      <c r="Z593" s="1"/>
      <c r="AA593" s="1"/>
      <c r="AB593" s="1"/>
      <c r="AC593" s="1"/>
      <c r="AD593" s="1"/>
      <c r="AE593" s="1"/>
      <c r="AF593" s="1"/>
      <c r="AG593" s="1"/>
    </row>
    <row r="594" spans="7:33" ht="15.75" customHeight="1" x14ac:dyDescent="0.25">
      <c r="G594" s="12"/>
      <c r="M594" s="1"/>
      <c r="Z594" s="1"/>
      <c r="AA594" s="1"/>
      <c r="AB594" s="1"/>
      <c r="AC594" s="1"/>
      <c r="AD594" s="1"/>
      <c r="AE594" s="1"/>
      <c r="AF594" s="1"/>
      <c r="AG594" s="1"/>
    </row>
    <row r="595" spans="7:33" ht="15.75" customHeight="1" x14ac:dyDescent="0.25">
      <c r="G595" s="12"/>
      <c r="M595" s="1"/>
      <c r="Z595" s="1"/>
      <c r="AA595" s="1"/>
      <c r="AB595" s="1"/>
      <c r="AC595" s="1"/>
      <c r="AD595" s="1"/>
      <c r="AE595" s="1"/>
      <c r="AF595" s="1"/>
      <c r="AG595" s="1"/>
    </row>
    <row r="596" spans="7:33" ht="15.75" customHeight="1" x14ac:dyDescent="0.25">
      <c r="G596" s="12"/>
      <c r="M596" s="1"/>
      <c r="Z596" s="1"/>
      <c r="AA596" s="1"/>
      <c r="AB596" s="1"/>
      <c r="AC596" s="1"/>
      <c r="AD596" s="1"/>
      <c r="AE596" s="1"/>
      <c r="AF596" s="1"/>
      <c r="AG596" s="1"/>
    </row>
    <row r="597" spans="7:33" ht="15.75" customHeight="1" x14ac:dyDescent="0.25">
      <c r="G597" s="12"/>
      <c r="M597" s="1"/>
      <c r="Z597" s="1"/>
      <c r="AA597" s="1"/>
      <c r="AB597" s="1"/>
      <c r="AC597" s="1"/>
      <c r="AD597" s="1"/>
      <c r="AE597" s="1"/>
      <c r="AF597" s="1"/>
      <c r="AG597" s="1"/>
    </row>
    <row r="598" spans="7:33" ht="15.75" customHeight="1" x14ac:dyDescent="0.25">
      <c r="G598" s="12"/>
      <c r="M598" s="1"/>
      <c r="Z598" s="1"/>
      <c r="AA598" s="1"/>
      <c r="AB598" s="1"/>
      <c r="AC598" s="1"/>
      <c r="AD598" s="1"/>
      <c r="AE598" s="1"/>
      <c r="AF598" s="1"/>
      <c r="AG598" s="1"/>
    </row>
    <row r="599" spans="7:33" ht="15.75" customHeight="1" x14ac:dyDescent="0.25">
      <c r="G599" s="12"/>
      <c r="M599" s="1"/>
      <c r="Z599" s="1"/>
      <c r="AA599" s="1"/>
      <c r="AB599" s="1"/>
      <c r="AC599" s="1"/>
      <c r="AD599" s="1"/>
      <c r="AE599" s="1"/>
      <c r="AF599" s="1"/>
      <c r="AG599" s="1"/>
    </row>
    <row r="600" spans="7:33" ht="15.75" customHeight="1" x14ac:dyDescent="0.25">
      <c r="G600" s="12"/>
      <c r="M600" s="1"/>
      <c r="Z600" s="1"/>
      <c r="AA600" s="1"/>
      <c r="AB600" s="1"/>
      <c r="AC600" s="1"/>
      <c r="AD600" s="1"/>
      <c r="AE600" s="1"/>
      <c r="AF600" s="1"/>
      <c r="AG600" s="1"/>
    </row>
    <row r="601" spans="7:33" ht="15.75" customHeight="1" x14ac:dyDescent="0.25">
      <c r="G601" s="12"/>
      <c r="M601" s="1"/>
      <c r="Z601" s="1"/>
      <c r="AA601" s="1"/>
      <c r="AB601" s="1"/>
      <c r="AC601" s="1"/>
      <c r="AD601" s="1"/>
      <c r="AE601" s="1"/>
      <c r="AF601" s="1"/>
      <c r="AG601" s="1"/>
    </row>
    <row r="602" spans="7:33" ht="15.75" customHeight="1" x14ac:dyDescent="0.25">
      <c r="G602" s="12"/>
      <c r="M602" s="1"/>
      <c r="Z602" s="1"/>
      <c r="AA602" s="1"/>
      <c r="AB602" s="1"/>
      <c r="AC602" s="1"/>
      <c r="AD602" s="1"/>
      <c r="AE602" s="1"/>
      <c r="AF602" s="1"/>
      <c r="AG602" s="1"/>
    </row>
    <row r="603" spans="7:33" ht="15.75" customHeight="1" x14ac:dyDescent="0.25">
      <c r="G603" s="12"/>
      <c r="M603" s="1"/>
      <c r="Z603" s="1"/>
      <c r="AA603" s="1"/>
      <c r="AB603" s="1"/>
      <c r="AC603" s="1"/>
      <c r="AD603" s="1"/>
      <c r="AE603" s="1"/>
      <c r="AF603" s="1"/>
      <c r="AG603" s="1"/>
    </row>
    <row r="604" spans="7:33" ht="15.75" customHeight="1" x14ac:dyDescent="0.25">
      <c r="G604" s="12"/>
      <c r="M604" s="1"/>
      <c r="Z604" s="1"/>
      <c r="AA604" s="1"/>
      <c r="AB604" s="1"/>
      <c r="AC604" s="1"/>
      <c r="AD604" s="1"/>
      <c r="AE604" s="1"/>
      <c r="AF604" s="1"/>
      <c r="AG604" s="1"/>
    </row>
    <row r="605" spans="7:33" ht="15.75" customHeight="1" x14ac:dyDescent="0.25">
      <c r="G605" s="12"/>
      <c r="M605" s="1"/>
      <c r="Z605" s="1"/>
      <c r="AA605" s="1"/>
      <c r="AB605" s="1"/>
      <c r="AC605" s="1"/>
      <c r="AD605" s="1"/>
      <c r="AE605" s="1"/>
      <c r="AF605" s="1"/>
      <c r="AG605" s="1"/>
    </row>
    <row r="606" spans="7:33" ht="15.75" customHeight="1" x14ac:dyDescent="0.25">
      <c r="G606" s="12"/>
      <c r="M606" s="1"/>
      <c r="Z606" s="1"/>
      <c r="AA606" s="1"/>
      <c r="AB606" s="1"/>
      <c r="AC606" s="1"/>
      <c r="AD606" s="1"/>
      <c r="AE606" s="1"/>
      <c r="AF606" s="1"/>
      <c r="AG606" s="1"/>
    </row>
    <row r="607" spans="7:33" ht="15.75" customHeight="1" x14ac:dyDescent="0.25">
      <c r="G607" s="12"/>
      <c r="M607" s="1"/>
      <c r="Z607" s="1"/>
      <c r="AA607" s="1"/>
      <c r="AB607" s="1"/>
      <c r="AC607" s="1"/>
      <c r="AD607" s="1"/>
      <c r="AE607" s="1"/>
      <c r="AF607" s="1"/>
      <c r="AG607" s="1"/>
    </row>
    <row r="608" spans="7:33" ht="15.75" customHeight="1" x14ac:dyDescent="0.25">
      <c r="G608" s="12"/>
      <c r="M608" s="1"/>
      <c r="Z608" s="1"/>
      <c r="AA608" s="1"/>
      <c r="AB608" s="1"/>
      <c r="AC608" s="1"/>
      <c r="AD608" s="1"/>
      <c r="AE608" s="1"/>
      <c r="AF608" s="1"/>
      <c r="AG608" s="1"/>
    </row>
    <row r="609" spans="7:33" ht="15.75" customHeight="1" x14ac:dyDescent="0.25">
      <c r="G609" s="12"/>
      <c r="M609" s="1"/>
      <c r="Z609" s="1"/>
      <c r="AA609" s="1"/>
      <c r="AB609" s="1"/>
      <c r="AC609" s="1"/>
      <c r="AD609" s="1"/>
      <c r="AE609" s="1"/>
      <c r="AF609" s="1"/>
      <c r="AG609" s="1"/>
    </row>
    <row r="610" spans="7:33" ht="15.75" customHeight="1" x14ac:dyDescent="0.25">
      <c r="G610" s="12"/>
      <c r="M610" s="1"/>
      <c r="Z610" s="1"/>
      <c r="AA610" s="1"/>
      <c r="AB610" s="1"/>
      <c r="AC610" s="1"/>
      <c r="AD610" s="1"/>
      <c r="AE610" s="1"/>
      <c r="AF610" s="1"/>
      <c r="AG610" s="1"/>
    </row>
    <row r="611" spans="7:33" ht="15.75" customHeight="1" x14ac:dyDescent="0.25">
      <c r="G611" s="12"/>
      <c r="M611" s="1"/>
      <c r="Z611" s="1"/>
      <c r="AA611" s="1"/>
      <c r="AB611" s="1"/>
      <c r="AC611" s="1"/>
      <c r="AD611" s="1"/>
      <c r="AE611" s="1"/>
      <c r="AF611" s="1"/>
      <c r="AG611" s="1"/>
    </row>
    <row r="612" spans="7:33" ht="15.75" customHeight="1" x14ac:dyDescent="0.25">
      <c r="G612" s="12"/>
      <c r="M612" s="1"/>
      <c r="Z612" s="1"/>
      <c r="AA612" s="1"/>
      <c r="AB612" s="1"/>
      <c r="AC612" s="1"/>
      <c r="AD612" s="1"/>
      <c r="AE612" s="1"/>
      <c r="AF612" s="1"/>
      <c r="AG612" s="1"/>
    </row>
    <row r="613" spans="7:33" ht="15.75" customHeight="1" x14ac:dyDescent="0.25">
      <c r="G613" s="12"/>
      <c r="M613" s="1"/>
      <c r="Z613" s="1"/>
      <c r="AA613" s="1"/>
      <c r="AB613" s="1"/>
      <c r="AC613" s="1"/>
      <c r="AD613" s="1"/>
      <c r="AE613" s="1"/>
      <c r="AF613" s="1"/>
      <c r="AG613" s="1"/>
    </row>
    <row r="614" spans="7:33" ht="15.75" customHeight="1" x14ac:dyDescent="0.25">
      <c r="G614" s="12"/>
      <c r="M614" s="1"/>
      <c r="Z614" s="1"/>
      <c r="AA614" s="1"/>
      <c r="AB614" s="1"/>
      <c r="AC614" s="1"/>
      <c r="AD614" s="1"/>
      <c r="AE614" s="1"/>
      <c r="AF614" s="1"/>
      <c r="AG614" s="1"/>
    </row>
    <row r="615" spans="7:33" ht="15.75" customHeight="1" x14ac:dyDescent="0.25">
      <c r="G615" s="12"/>
      <c r="M615" s="1"/>
      <c r="Z615" s="1"/>
      <c r="AA615" s="1"/>
      <c r="AB615" s="1"/>
      <c r="AC615" s="1"/>
      <c r="AD615" s="1"/>
      <c r="AE615" s="1"/>
      <c r="AF615" s="1"/>
      <c r="AG615" s="1"/>
    </row>
    <row r="616" spans="7:33" ht="15.75" customHeight="1" x14ac:dyDescent="0.25">
      <c r="G616" s="12"/>
      <c r="M616" s="1"/>
      <c r="Z616" s="1"/>
      <c r="AA616" s="1"/>
      <c r="AB616" s="1"/>
      <c r="AC616" s="1"/>
      <c r="AD616" s="1"/>
      <c r="AE616" s="1"/>
      <c r="AF616" s="1"/>
      <c r="AG616" s="1"/>
    </row>
    <row r="617" spans="7:33" ht="15.75" customHeight="1" x14ac:dyDescent="0.25">
      <c r="G617" s="12"/>
      <c r="M617" s="1"/>
      <c r="Z617" s="1"/>
      <c r="AA617" s="1"/>
      <c r="AB617" s="1"/>
      <c r="AC617" s="1"/>
      <c r="AD617" s="1"/>
      <c r="AE617" s="1"/>
      <c r="AF617" s="1"/>
      <c r="AG617" s="1"/>
    </row>
    <row r="618" spans="7:33" ht="15.75" customHeight="1" x14ac:dyDescent="0.25">
      <c r="G618" s="12"/>
      <c r="M618" s="1"/>
      <c r="Z618" s="1"/>
      <c r="AA618" s="1"/>
      <c r="AB618" s="1"/>
      <c r="AC618" s="1"/>
      <c r="AD618" s="1"/>
      <c r="AE618" s="1"/>
      <c r="AF618" s="1"/>
      <c r="AG618" s="1"/>
    </row>
    <row r="619" spans="7:33" ht="15.75" customHeight="1" x14ac:dyDescent="0.25">
      <c r="G619" s="12"/>
      <c r="M619" s="1"/>
      <c r="Z619" s="1"/>
      <c r="AA619" s="1"/>
      <c r="AB619" s="1"/>
      <c r="AC619" s="1"/>
      <c r="AD619" s="1"/>
      <c r="AE619" s="1"/>
      <c r="AF619" s="1"/>
      <c r="AG619" s="1"/>
    </row>
    <row r="620" spans="7:33" ht="15.75" customHeight="1" x14ac:dyDescent="0.25">
      <c r="G620" s="12"/>
      <c r="M620" s="1"/>
      <c r="Z620" s="1"/>
      <c r="AA620" s="1"/>
      <c r="AB620" s="1"/>
      <c r="AC620" s="1"/>
      <c r="AD620" s="1"/>
      <c r="AE620" s="1"/>
      <c r="AF620" s="1"/>
      <c r="AG620" s="1"/>
    </row>
    <row r="621" spans="7:33" ht="15.75" customHeight="1" x14ac:dyDescent="0.25">
      <c r="G621" s="12"/>
      <c r="M621" s="1"/>
      <c r="Z621" s="1"/>
      <c r="AA621" s="1"/>
      <c r="AB621" s="1"/>
      <c r="AC621" s="1"/>
      <c r="AD621" s="1"/>
      <c r="AE621" s="1"/>
      <c r="AF621" s="1"/>
      <c r="AG621" s="1"/>
    </row>
    <row r="622" spans="7:33" ht="15.75" customHeight="1" x14ac:dyDescent="0.25">
      <c r="G622" s="12"/>
      <c r="M622" s="1"/>
      <c r="Z622" s="1"/>
      <c r="AA622" s="1"/>
      <c r="AB622" s="1"/>
      <c r="AC622" s="1"/>
      <c r="AD622" s="1"/>
      <c r="AE622" s="1"/>
      <c r="AF622" s="1"/>
      <c r="AG622" s="1"/>
    </row>
    <row r="623" spans="7:33" ht="15.75" customHeight="1" x14ac:dyDescent="0.25">
      <c r="G623" s="12"/>
      <c r="M623" s="1"/>
      <c r="Z623" s="1"/>
      <c r="AA623" s="1"/>
      <c r="AB623" s="1"/>
      <c r="AC623" s="1"/>
      <c r="AD623" s="1"/>
      <c r="AE623" s="1"/>
      <c r="AF623" s="1"/>
      <c r="AG623" s="1"/>
    </row>
    <row r="624" spans="7:33" ht="15.75" customHeight="1" x14ac:dyDescent="0.25">
      <c r="G624" s="12"/>
      <c r="M624" s="1"/>
      <c r="Z624" s="1"/>
      <c r="AA624" s="1"/>
      <c r="AB624" s="1"/>
      <c r="AC624" s="1"/>
      <c r="AD624" s="1"/>
      <c r="AE624" s="1"/>
      <c r="AF624" s="1"/>
      <c r="AG624" s="1"/>
    </row>
    <row r="625" spans="7:33" ht="15.75" customHeight="1" x14ac:dyDescent="0.25">
      <c r="G625" s="12"/>
      <c r="M625" s="1"/>
      <c r="Z625" s="1"/>
      <c r="AA625" s="1"/>
      <c r="AB625" s="1"/>
      <c r="AC625" s="1"/>
      <c r="AD625" s="1"/>
      <c r="AE625" s="1"/>
      <c r="AF625" s="1"/>
      <c r="AG625" s="1"/>
    </row>
    <row r="626" spans="7:33" ht="15.75" customHeight="1" x14ac:dyDescent="0.25">
      <c r="G626" s="12"/>
      <c r="M626" s="1"/>
      <c r="Z626" s="1"/>
      <c r="AA626" s="1"/>
      <c r="AB626" s="1"/>
      <c r="AC626" s="1"/>
      <c r="AD626" s="1"/>
      <c r="AE626" s="1"/>
      <c r="AF626" s="1"/>
      <c r="AG626" s="1"/>
    </row>
    <row r="627" spans="7:33" ht="15.75" customHeight="1" x14ac:dyDescent="0.25">
      <c r="G627" s="12"/>
      <c r="M627" s="1"/>
      <c r="Z627" s="1"/>
      <c r="AA627" s="1"/>
      <c r="AB627" s="1"/>
      <c r="AC627" s="1"/>
      <c r="AD627" s="1"/>
      <c r="AE627" s="1"/>
      <c r="AF627" s="1"/>
      <c r="AG627" s="1"/>
    </row>
    <row r="628" spans="7:33" ht="15.75" customHeight="1" x14ac:dyDescent="0.25">
      <c r="G628" s="12"/>
      <c r="M628" s="1"/>
      <c r="Z628" s="1"/>
      <c r="AA628" s="1"/>
      <c r="AB628" s="1"/>
      <c r="AC628" s="1"/>
      <c r="AD628" s="1"/>
      <c r="AE628" s="1"/>
      <c r="AF628" s="1"/>
      <c r="AG628" s="1"/>
    </row>
    <row r="629" spans="7:33" ht="15.75" customHeight="1" x14ac:dyDescent="0.25">
      <c r="G629" s="12"/>
      <c r="M629" s="1"/>
      <c r="Z629" s="1"/>
      <c r="AA629" s="1"/>
      <c r="AB629" s="1"/>
      <c r="AC629" s="1"/>
      <c r="AD629" s="1"/>
      <c r="AE629" s="1"/>
      <c r="AF629" s="1"/>
      <c r="AG629" s="1"/>
    </row>
    <row r="630" spans="7:33" ht="15.75" customHeight="1" x14ac:dyDescent="0.25">
      <c r="G630" s="12"/>
      <c r="M630" s="1"/>
      <c r="Z630" s="1"/>
      <c r="AA630" s="1"/>
      <c r="AB630" s="1"/>
      <c r="AC630" s="1"/>
      <c r="AD630" s="1"/>
      <c r="AE630" s="1"/>
      <c r="AF630" s="1"/>
      <c r="AG630" s="1"/>
    </row>
    <row r="631" spans="7:33" ht="15.75" customHeight="1" x14ac:dyDescent="0.25">
      <c r="G631" s="12"/>
      <c r="M631" s="1"/>
      <c r="Z631" s="1"/>
      <c r="AA631" s="1"/>
      <c r="AB631" s="1"/>
      <c r="AC631" s="1"/>
      <c r="AD631" s="1"/>
      <c r="AE631" s="1"/>
      <c r="AF631" s="1"/>
      <c r="AG631" s="1"/>
    </row>
    <row r="632" spans="7:33" ht="15.75" customHeight="1" x14ac:dyDescent="0.25">
      <c r="G632" s="12"/>
      <c r="M632" s="1"/>
      <c r="Z632" s="1"/>
      <c r="AA632" s="1"/>
      <c r="AB632" s="1"/>
      <c r="AC632" s="1"/>
      <c r="AD632" s="1"/>
      <c r="AE632" s="1"/>
      <c r="AF632" s="1"/>
      <c r="AG632" s="1"/>
    </row>
    <row r="633" spans="7:33" ht="15.75" customHeight="1" x14ac:dyDescent="0.25">
      <c r="G633" s="12"/>
      <c r="M633" s="1"/>
      <c r="Z633" s="1"/>
      <c r="AA633" s="1"/>
      <c r="AB633" s="1"/>
      <c r="AC633" s="1"/>
      <c r="AD633" s="1"/>
      <c r="AE633" s="1"/>
      <c r="AF633" s="1"/>
      <c r="AG633" s="1"/>
    </row>
    <row r="634" spans="7:33" ht="15.75" customHeight="1" x14ac:dyDescent="0.25">
      <c r="G634" s="12"/>
      <c r="M634" s="1"/>
      <c r="Z634" s="1"/>
      <c r="AA634" s="1"/>
      <c r="AB634" s="1"/>
      <c r="AC634" s="1"/>
      <c r="AD634" s="1"/>
      <c r="AE634" s="1"/>
      <c r="AF634" s="1"/>
      <c r="AG634" s="1"/>
    </row>
    <row r="635" spans="7:33" ht="15.75" customHeight="1" x14ac:dyDescent="0.25">
      <c r="G635" s="12"/>
      <c r="M635" s="1"/>
      <c r="Z635" s="1"/>
      <c r="AA635" s="1"/>
      <c r="AB635" s="1"/>
      <c r="AC635" s="1"/>
      <c r="AD635" s="1"/>
      <c r="AE635" s="1"/>
      <c r="AF635" s="1"/>
      <c r="AG635" s="1"/>
    </row>
    <row r="636" spans="7:33" ht="15.75" customHeight="1" x14ac:dyDescent="0.25">
      <c r="G636" s="12"/>
      <c r="M636" s="1"/>
      <c r="Z636" s="1"/>
      <c r="AA636" s="1"/>
      <c r="AB636" s="1"/>
      <c r="AC636" s="1"/>
      <c r="AD636" s="1"/>
      <c r="AE636" s="1"/>
      <c r="AF636" s="1"/>
      <c r="AG636" s="1"/>
    </row>
    <row r="637" spans="7:33" ht="15.75" customHeight="1" x14ac:dyDescent="0.25">
      <c r="G637" s="12"/>
      <c r="M637" s="1"/>
      <c r="Z637" s="1"/>
      <c r="AA637" s="1"/>
      <c r="AB637" s="1"/>
      <c r="AC637" s="1"/>
      <c r="AD637" s="1"/>
      <c r="AE637" s="1"/>
      <c r="AF637" s="1"/>
      <c r="AG637" s="1"/>
    </row>
    <row r="638" spans="7:33" ht="15.75" customHeight="1" x14ac:dyDescent="0.25">
      <c r="G638" s="12"/>
      <c r="M638" s="1"/>
      <c r="Z638" s="1"/>
      <c r="AA638" s="1"/>
      <c r="AB638" s="1"/>
      <c r="AC638" s="1"/>
      <c r="AD638" s="1"/>
      <c r="AE638" s="1"/>
      <c r="AF638" s="1"/>
      <c r="AG638" s="1"/>
    </row>
    <row r="639" spans="7:33" ht="15.75" customHeight="1" x14ac:dyDescent="0.25">
      <c r="G639" s="12"/>
      <c r="M639" s="1"/>
      <c r="Z639" s="1"/>
      <c r="AA639" s="1"/>
      <c r="AB639" s="1"/>
      <c r="AC639" s="1"/>
      <c r="AD639" s="1"/>
      <c r="AE639" s="1"/>
      <c r="AF639" s="1"/>
      <c r="AG639" s="1"/>
    </row>
    <row r="640" spans="7:33" ht="15.75" customHeight="1" x14ac:dyDescent="0.25">
      <c r="G640" s="12"/>
      <c r="M640" s="1"/>
      <c r="Z640" s="1"/>
      <c r="AA640" s="1"/>
      <c r="AB640" s="1"/>
      <c r="AC640" s="1"/>
      <c r="AD640" s="1"/>
      <c r="AE640" s="1"/>
      <c r="AF640" s="1"/>
      <c r="AG640" s="1"/>
    </row>
    <row r="641" spans="7:33" ht="15.75" customHeight="1" x14ac:dyDescent="0.25">
      <c r="G641" s="12"/>
      <c r="M641" s="1"/>
      <c r="Z641" s="1"/>
      <c r="AA641" s="1"/>
      <c r="AB641" s="1"/>
      <c r="AC641" s="1"/>
      <c r="AD641" s="1"/>
      <c r="AE641" s="1"/>
      <c r="AF641" s="1"/>
      <c r="AG641" s="1"/>
    </row>
    <row r="642" spans="7:33" ht="15.75" customHeight="1" x14ac:dyDescent="0.25">
      <c r="G642" s="12"/>
      <c r="M642" s="1"/>
      <c r="Z642" s="1"/>
      <c r="AA642" s="1"/>
      <c r="AB642" s="1"/>
      <c r="AC642" s="1"/>
      <c r="AD642" s="1"/>
      <c r="AE642" s="1"/>
      <c r="AF642" s="1"/>
      <c r="AG642" s="1"/>
    </row>
    <row r="643" spans="7:33" ht="15.75" customHeight="1" x14ac:dyDescent="0.25">
      <c r="G643" s="12"/>
      <c r="M643" s="1"/>
      <c r="Z643" s="1"/>
      <c r="AA643" s="1"/>
      <c r="AB643" s="1"/>
      <c r="AC643" s="1"/>
      <c r="AD643" s="1"/>
      <c r="AE643" s="1"/>
      <c r="AF643" s="1"/>
      <c r="AG643" s="1"/>
    </row>
    <row r="644" spans="7:33" ht="15.75" customHeight="1" x14ac:dyDescent="0.25">
      <c r="G644" s="12"/>
      <c r="M644" s="1"/>
      <c r="Z644" s="1"/>
      <c r="AA644" s="1"/>
      <c r="AB644" s="1"/>
      <c r="AC644" s="1"/>
      <c r="AD644" s="1"/>
      <c r="AE644" s="1"/>
      <c r="AF644" s="1"/>
      <c r="AG644" s="1"/>
    </row>
    <row r="645" spans="7:33" ht="15.75" customHeight="1" x14ac:dyDescent="0.25">
      <c r="G645" s="12"/>
      <c r="M645" s="1"/>
      <c r="Z645" s="1"/>
      <c r="AA645" s="1"/>
      <c r="AB645" s="1"/>
      <c r="AC645" s="1"/>
      <c r="AD645" s="1"/>
      <c r="AE645" s="1"/>
      <c r="AF645" s="1"/>
      <c r="AG645" s="1"/>
    </row>
    <row r="646" spans="7:33" ht="15.75" customHeight="1" x14ac:dyDescent="0.25">
      <c r="G646" s="12"/>
      <c r="M646" s="1"/>
      <c r="Z646" s="1"/>
      <c r="AA646" s="1"/>
      <c r="AB646" s="1"/>
      <c r="AC646" s="1"/>
      <c r="AD646" s="1"/>
      <c r="AE646" s="1"/>
      <c r="AF646" s="1"/>
      <c r="AG646" s="1"/>
    </row>
    <row r="647" spans="7:33" ht="15.75" customHeight="1" x14ac:dyDescent="0.25">
      <c r="G647" s="12"/>
      <c r="M647" s="1"/>
      <c r="Z647" s="1"/>
      <c r="AA647" s="1"/>
      <c r="AB647" s="1"/>
      <c r="AC647" s="1"/>
      <c r="AD647" s="1"/>
      <c r="AE647" s="1"/>
      <c r="AF647" s="1"/>
      <c r="AG647" s="1"/>
    </row>
    <row r="648" spans="7:33" ht="15.75" customHeight="1" x14ac:dyDescent="0.25">
      <c r="G648" s="12"/>
      <c r="M648" s="1"/>
      <c r="Z648" s="1"/>
      <c r="AA648" s="1"/>
      <c r="AB648" s="1"/>
      <c r="AC648" s="1"/>
      <c r="AD648" s="1"/>
      <c r="AE648" s="1"/>
      <c r="AF648" s="1"/>
      <c r="AG648" s="1"/>
    </row>
    <row r="649" spans="7:33" ht="15.75" customHeight="1" x14ac:dyDescent="0.25">
      <c r="G649" s="12"/>
      <c r="M649" s="1"/>
      <c r="Z649" s="1"/>
      <c r="AA649" s="1"/>
      <c r="AB649" s="1"/>
      <c r="AC649" s="1"/>
      <c r="AD649" s="1"/>
      <c r="AE649" s="1"/>
      <c r="AF649" s="1"/>
      <c r="AG649" s="1"/>
    </row>
    <row r="650" spans="7:33" ht="15.75" customHeight="1" x14ac:dyDescent="0.25">
      <c r="G650" s="12"/>
      <c r="M650" s="1"/>
      <c r="Z650" s="1"/>
      <c r="AA650" s="1"/>
      <c r="AB650" s="1"/>
      <c r="AC650" s="1"/>
      <c r="AD650" s="1"/>
      <c r="AE650" s="1"/>
      <c r="AF650" s="1"/>
      <c r="AG650" s="1"/>
    </row>
    <row r="651" spans="7:33" ht="15.75" customHeight="1" x14ac:dyDescent="0.25">
      <c r="G651" s="12"/>
      <c r="M651" s="1"/>
      <c r="Z651" s="1"/>
      <c r="AA651" s="1"/>
      <c r="AB651" s="1"/>
      <c r="AC651" s="1"/>
      <c r="AD651" s="1"/>
      <c r="AE651" s="1"/>
      <c r="AF651" s="1"/>
      <c r="AG651" s="1"/>
    </row>
    <row r="652" spans="7:33" ht="15.75" customHeight="1" x14ac:dyDescent="0.25">
      <c r="G652" s="12"/>
      <c r="M652" s="1"/>
      <c r="Z652" s="1"/>
      <c r="AA652" s="1"/>
      <c r="AB652" s="1"/>
      <c r="AC652" s="1"/>
      <c r="AD652" s="1"/>
      <c r="AE652" s="1"/>
      <c r="AF652" s="1"/>
      <c r="AG652" s="1"/>
    </row>
    <row r="653" spans="7:33" ht="15.75" customHeight="1" x14ac:dyDescent="0.25">
      <c r="G653" s="12"/>
      <c r="M653" s="1"/>
      <c r="Z653" s="1"/>
      <c r="AA653" s="1"/>
      <c r="AB653" s="1"/>
      <c r="AC653" s="1"/>
      <c r="AD653" s="1"/>
      <c r="AE653" s="1"/>
      <c r="AF653" s="1"/>
      <c r="AG653" s="1"/>
    </row>
    <row r="654" spans="7:33" ht="15.75" customHeight="1" x14ac:dyDescent="0.25">
      <c r="G654" s="12"/>
      <c r="M654" s="1"/>
      <c r="Z654" s="1"/>
      <c r="AA654" s="1"/>
      <c r="AB654" s="1"/>
      <c r="AC654" s="1"/>
      <c r="AD654" s="1"/>
      <c r="AE654" s="1"/>
      <c r="AF654" s="1"/>
      <c r="AG654" s="1"/>
    </row>
    <row r="655" spans="7:33" ht="15.75" customHeight="1" x14ac:dyDescent="0.25">
      <c r="G655" s="12"/>
      <c r="M655" s="1"/>
      <c r="Z655" s="1"/>
      <c r="AA655" s="1"/>
      <c r="AB655" s="1"/>
      <c r="AC655" s="1"/>
      <c r="AD655" s="1"/>
      <c r="AE655" s="1"/>
      <c r="AF655" s="1"/>
      <c r="AG655" s="1"/>
    </row>
    <row r="656" spans="7:33" ht="15.75" customHeight="1" x14ac:dyDescent="0.25">
      <c r="G656" s="12"/>
      <c r="M656" s="1"/>
      <c r="Z656" s="1"/>
      <c r="AA656" s="1"/>
      <c r="AB656" s="1"/>
      <c r="AC656" s="1"/>
      <c r="AD656" s="1"/>
      <c r="AE656" s="1"/>
      <c r="AF656" s="1"/>
      <c r="AG656" s="1"/>
    </row>
    <row r="657" spans="7:33" ht="15.75" customHeight="1" x14ac:dyDescent="0.25">
      <c r="G657" s="12"/>
      <c r="M657" s="1"/>
      <c r="Z657" s="1"/>
      <c r="AA657" s="1"/>
      <c r="AB657" s="1"/>
      <c r="AC657" s="1"/>
      <c r="AD657" s="1"/>
      <c r="AE657" s="1"/>
      <c r="AF657" s="1"/>
      <c r="AG657" s="1"/>
    </row>
    <row r="658" spans="7:33" ht="15.75" customHeight="1" x14ac:dyDescent="0.25">
      <c r="G658" s="12"/>
      <c r="M658" s="1"/>
      <c r="Z658" s="1"/>
      <c r="AA658" s="1"/>
      <c r="AB658" s="1"/>
      <c r="AC658" s="1"/>
      <c r="AD658" s="1"/>
      <c r="AE658" s="1"/>
      <c r="AF658" s="1"/>
      <c r="AG658" s="1"/>
    </row>
    <row r="659" spans="7:33" ht="15.75" customHeight="1" x14ac:dyDescent="0.25">
      <c r="G659" s="12"/>
      <c r="M659" s="1"/>
      <c r="Z659" s="1"/>
      <c r="AA659" s="1"/>
      <c r="AB659" s="1"/>
      <c r="AC659" s="1"/>
      <c r="AD659" s="1"/>
      <c r="AE659" s="1"/>
      <c r="AF659" s="1"/>
      <c r="AG659" s="1"/>
    </row>
    <row r="660" spans="7:33" ht="15.75" customHeight="1" x14ac:dyDescent="0.25">
      <c r="G660" s="12"/>
      <c r="M660" s="1"/>
      <c r="Z660" s="1"/>
      <c r="AA660" s="1"/>
      <c r="AB660" s="1"/>
      <c r="AC660" s="1"/>
      <c r="AD660" s="1"/>
      <c r="AE660" s="1"/>
      <c r="AF660" s="1"/>
      <c r="AG660" s="1"/>
    </row>
    <row r="661" spans="7:33" ht="15.75" customHeight="1" x14ac:dyDescent="0.25">
      <c r="G661" s="12"/>
      <c r="M661" s="1"/>
      <c r="Z661" s="1"/>
      <c r="AA661" s="1"/>
      <c r="AB661" s="1"/>
      <c r="AC661" s="1"/>
      <c r="AD661" s="1"/>
      <c r="AE661" s="1"/>
      <c r="AF661" s="1"/>
      <c r="AG661" s="1"/>
    </row>
    <row r="662" spans="7:33" ht="15.75" customHeight="1" x14ac:dyDescent="0.25">
      <c r="G662" s="12"/>
      <c r="M662" s="1"/>
      <c r="Z662" s="1"/>
      <c r="AA662" s="1"/>
      <c r="AB662" s="1"/>
      <c r="AC662" s="1"/>
      <c r="AD662" s="1"/>
      <c r="AE662" s="1"/>
      <c r="AF662" s="1"/>
      <c r="AG662" s="1"/>
    </row>
    <row r="663" spans="7:33" ht="15.75" customHeight="1" x14ac:dyDescent="0.25">
      <c r="G663" s="12"/>
      <c r="M663" s="1"/>
      <c r="Z663" s="1"/>
      <c r="AA663" s="1"/>
      <c r="AB663" s="1"/>
      <c r="AC663" s="1"/>
      <c r="AD663" s="1"/>
      <c r="AE663" s="1"/>
      <c r="AF663" s="1"/>
      <c r="AG663" s="1"/>
    </row>
    <row r="664" spans="7:33" ht="15.75" customHeight="1" x14ac:dyDescent="0.25">
      <c r="G664" s="12"/>
      <c r="M664" s="1"/>
      <c r="Z664" s="1"/>
      <c r="AA664" s="1"/>
      <c r="AB664" s="1"/>
      <c r="AC664" s="1"/>
      <c r="AD664" s="1"/>
      <c r="AE664" s="1"/>
      <c r="AF664" s="1"/>
      <c r="AG664" s="1"/>
    </row>
    <row r="665" spans="7:33" ht="15.75" customHeight="1" x14ac:dyDescent="0.25">
      <c r="G665" s="12"/>
      <c r="M665" s="1"/>
      <c r="Z665" s="1"/>
      <c r="AA665" s="1"/>
      <c r="AB665" s="1"/>
      <c r="AC665" s="1"/>
      <c r="AD665" s="1"/>
      <c r="AE665" s="1"/>
      <c r="AF665" s="1"/>
      <c r="AG665" s="1"/>
    </row>
    <row r="666" spans="7:33" ht="15.75" customHeight="1" x14ac:dyDescent="0.25">
      <c r="G666" s="12"/>
      <c r="M666" s="1"/>
      <c r="Z666" s="1"/>
      <c r="AA666" s="1"/>
      <c r="AB666" s="1"/>
      <c r="AC666" s="1"/>
      <c r="AD666" s="1"/>
      <c r="AE666" s="1"/>
      <c r="AF666" s="1"/>
      <c r="AG666" s="1"/>
    </row>
    <row r="667" spans="7:33" ht="15.75" customHeight="1" x14ac:dyDescent="0.25">
      <c r="G667" s="12"/>
      <c r="M667" s="1"/>
      <c r="Z667" s="1"/>
      <c r="AA667" s="1"/>
      <c r="AB667" s="1"/>
      <c r="AC667" s="1"/>
      <c r="AD667" s="1"/>
      <c r="AE667" s="1"/>
      <c r="AF667" s="1"/>
      <c r="AG667" s="1"/>
    </row>
    <row r="668" spans="7:33" ht="15.75" customHeight="1" x14ac:dyDescent="0.25">
      <c r="G668" s="12"/>
      <c r="M668" s="1"/>
      <c r="Z668" s="1"/>
      <c r="AA668" s="1"/>
      <c r="AB668" s="1"/>
      <c r="AC668" s="1"/>
      <c r="AD668" s="1"/>
      <c r="AE668" s="1"/>
      <c r="AF668" s="1"/>
      <c r="AG668" s="1"/>
    </row>
    <row r="669" spans="7:33" ht="15.75" customHeight="1" x14ac:dyDescent="0.25">
      <c r="G669" s="12"/>
      <c r="M669" s="1"/>
      <c r="Z669" s="1"/>
      <c r="AA669" s="1"/>
      <c r="AB669" s="1"/>
      <c r="AC669" s="1"/>
      <c r="AD669" s="1"/>
      <c r="AE669" s="1"/>
      <c r="AF669" s="1"/>
      <c r="AG669" s="1"/>
    </row>
    <row r="670" spans="7:33" ht="15.75" customHeight="1" x14ac:dyDescent="0.25">
      <c r="G670" s="12"/>
      <c r="M670" s="1"/>
      <c r="Z670" s="1"/>
      <c r="AA670" s="1"/>
      <c r="AB670" s="1"/>
      <c r="AC670" s="1"/>
      <c r="AD670" s="1"/>
      <c r="AE670" s="1"/>
      <c r="AF670" s="1"/>
      <c r="AG670" s="1"/>
    </row>
    <row r="671" spans="7:33" ht="15.75" customHeight="1" x14ac:dyDescent="0.25">
      <c r="G671" s="12"/>
      <c r="M671" s="1"/>
      <c r="Z671" s="1"/>
      <c r="AA671" s="1"/>
      <c r="AB671" s="1"/>
      <c r="AC671" s="1"/>
      <c r="AD671" s="1"/>
      <c r="AE671" s="1"/>
      <c r="AF671" s="1"/>
      <c r="AG671" s="1"/>
    </row>
    <row r="672" spans="7:33" ht="15.75" customHeight="1" x14ac:dyDescent="0.25">
      <c r="G672" s="12"/>
      <c r="M672" s="1"/>
      <c r="Z672" s="1"/>
      <c r="AA672" s="1"/>
      <c r="AB672" s="1"/>
      <c r="AC672" s="1"/>
      <c r="AD672" s="1"/>
      <c r="AE672" s="1"/>
      <c r="AF672" s="1"/>
      <c r="AG672" s="1"/>
    </row>
    <row r="673" spans="7:33" ht="15.75" customHeight="1" x14ac:dyDescent="0.25">
      <c r="G673" s="12"/>
      <c r="M673" s="1"/>
      <c r="Z673" s="1"/>
      <c r="AA673" s="1"/>
      <c r="AB673" s="1"/>
      <c r="AC673" s="1"/>
      <c r="AD673" s="1"/>
      <c r="AE673" s="1"/>
      <c r="AF673" s="1"/>
      <c r="AG673" s="1"/>
    </row>
    <row r="674" spans="7:33" ht="15.75" customHeight="1" x14ac:dyDescent="0.25">
      <c r="G674" s="12"/>
      <c r="M674" s="1"/>
      <c r="Z674" s="1"/>
      <c r="AA674" s="1"/>
      <c r="AB674" s="1"/>
      <c r="AC674" s="1"/>
      <c r="AD674" s="1"/>
      <c r="AE674" s="1"/>
      <c r="AF674" s="1"/>
      <c r="AG674" s="1"/>
    </row>
    <row r="675" spans="7:33" ht="15.75" customHeight="1" x14ac:dyDescent="0.25">
      <c r="G675" s="12"/>
      <c r="M675" s="1"/>
      <c r="Z675" s="1"/>
      <c r="AA675" s="1"/>
      <c r="AB675" s="1"/>
      <c r="AC675" s="1"/>
      <c r="AD675" s="1"/>
      <c r="AE675" s="1"/>
      <c r="AF675" s="1"/>
      <c r="AG675" s="1"/>
    </row>
    <row r="676" spans="7:33" ht="15.75" customHeight="1" x14ac:dyDescent="0.25">
      <c r="G676" s="12"/>
      <c r="M676" s="1"/>
      <c r="Z676" s="1"/>
      <c r="AA676" s="1"/>
      <c r="AB676" s="1"/>
      <c r="AC676" s="1"/>
      <c r="AD676" s="1"/>
      <c r="AE676" s="1"/>
      <c r="AF676" s="1"/>
      <c r="AG676" s="1"/>
    </row>
    <row r="677" spans="7:33" ht="15.75" customHeight="1" x14ac:dyDescent="0.25">
      <c r="G677" s="12"/>
      <c r="M677" s="1"/>
      <c r="Z677" s="1"/>
      <c r="AA677" s="1"/>
      <c r="AB677" s="1"/>
      <c r="AC677" s="1"/>
      <c r="AD677" s="1"/>
      <c r="AE677" s="1"/>
      <c r="AF677" s="1"/>
      <c r="AG677" s="1"/>
    </row>
    <row r="678" spans="7:33" ht="15.75" customHeight="1" x14ac:dyDescent="0.25">
      <c r="G678" s="12"/>
      <c r="M678" s="1"/>
      <c r="Z678" s="1"/>
      <c r="AA678" s="1"/>
      <c r="AB678" s="1"/>
      <c r="AC678" s="1"/>
      <c r="AD678" s="1"/>
      <c r="AE678" s="1"/>
      <c r="AF678" s="1"/>
      <c r="AG678" s="1"/>
    </row>
    <row r="679" spans="7:33" ht="15.75" customHeight="1" x14ac:dyDescent="0.25">
      <c r="G679" s="12"/>
      <c r="M679" s="1"/>
      <c r="Z679" s="1"/>
      <c r="AA679" s="1"/>
      <c r="AB679" s="1"/>
      <c r="AC679" s="1"/>
      <c r="AD679" s="1"/>
      <c r="AE679" s="1"/>
      <c r="AF679" s="1"/>
      <c r="AG679" s="1"/>
    </row>
    <row r="680" spans="7:33" ht="15.75" customHeight="1" x14ac:dyDescent="0.25">
      <c r="G680" s="12"/>
      <c r="M680" s="1"/>
      <c r="Z680" s="1"/>
      <c r="AA680" s="1"/>
      <c r="AB680" s="1"/>
      <c r="AC680" s="1"/>
      <c r="AD680" s="1"/>
      <c r="AE680" s="1"/>
      <c r="AF680" s="1"/>
      <c r="AG680" s="1"/>
    </row>
    <row r="681" spans="7:33" ht="15.75" customHeight="1" x14ac:dyDescent="0.25">
      <c r="G681" s="12"/>
      <c r="M681" s="1"/>
      <c r="Z681" s="1"/>
      <c r="AA681" s="1"/>
      <c r="AB681" s="1"/>
      <c r="AC681" s="1"/>
      <c r="AD681" s="1"/>
      <c r="AE681" s="1"/>
      <c r="AF681" s="1"/>
      <c r="AG681" s="1"/>
    </row>
    <row r="682" spans="7:33" ht="15.75" customHeight="1" x14ac:dyDescent="0.25">
      <c r="G682" s="12"/>
      <c r="M682" s="1"/>
      <c r="Z682" s="1"/>
      <c r="AA682" s="1"/>
      <c r="AB682" s="1"/>
      <c r="AC682" s="1"/>
      <c r="AD682" s="1"/>
      <c r="AE682" s="1"/>
      <c r="AF682" s="1"/>
      <c r="AG682" s="1"/>
    </row>
    <row r="683" spans="7:33" ht="15.75" customHeight="1" x14ac:dyDescent="0.25">
      <c r="G683" s="12"/>
      <c r="M683" s="1"/>
      <c r="Z683" s="1"/>
      <c r="AA683" s="1"/>
      <c r="AB683" s="1"/>
      <c r="AC683" s="1"/>
      <c r="AD683" s="1"/>
      <c r="AE683" s="1"/>
      <c r="AF683" s="1"/>
      <c r="AG683" s="1"/>
    </row>
    <row r="684" spans="7:33" ht="15.75" customHeight="1" x14ac:dyDescent="0.25">
      <c r="G684" s="12"/>
      <c r="M684" s="1"/>
      <c r="Z684" s="1"/>
      <c r="AA684" s="1"/>
      <c r="AB684" s="1"/>
      <c r="AC684" s="1"/>
      <c r="AD684" s="1"/>
      <c r="AE684" s="1"/>
      <c r="AF684" s="1"/>
      <c r="AG684" s="1"/>
    </row>
    <row r="685" spans="7:33" ht="15.75" customHeight="1" x14ac:dyDescent="0.25">
      <c r="G685" s="12"/>
      <c r="M685" s="1"/>
      <c r="Z685" s="1"/>
      <c r="AA685" s="1"/>
      <c r="AB685" s="1"/>
      <c r="AC685" s="1"/>
      <c r="AD685" s="1"/>
      <c r="AE685" s="1"/>
      <c r="AF685" s="1"/>
      <c r="AG685" s="1"/>
    </row>
    <row r="686" spans="7:33" ht="15.75" customHeight="1" x14ac:dyDescent="0.25">
      <c r="G686" s="12"/>
      <c r="M686" s="1"/>
      <c r="Z686" s="1"/>
      <c r="AA686" s="1"/>
      <c r="AB686" s="1"/>
      <c r="AC686" s="1"/>
      <c r="AD686" s="1"/>
      <c r="AE686" s="1"/>
      <c r="AF686" s="1"/>
      <c r="AG686" s="1"/>
    </row>
    <row r="687" spans="7:33" ht="15.75" customHeight="1" x14ac:dyDescent="0.25">
      <c r="G687" s="12"/>
      <c r="M687" s="1"/>
      <c r="Z687" s="1"/>
      <c r="AA687" s="1"/>
      <c r="AB687" s="1"/>
      <c r="AC687" s="1"/>
      <c r="AD687" s="1"/>
      <c r="AE687" s="1"/>
      <c r="AF687" s="1"/>
      <c r="AG687" s="1"/>
    </row>
    <row r="688" spans="7:33" ht="15.75" customHeight="1" x14ac:dyDescent="0.25">
      <c r="G688" s="12"/>
      <c r="M688" s="1"/>
      <c r="Z688" s="1"/>
      <c r="AA688" s="1"/>
      <c r="AB688" s="1"/>
      <c r="AC688" s="1"/>
      <c r="AD688" s="1"/>
      <c r="AE688" s="1"/>
      <c r="AF688" s="1"/>
      <c r="AG688" s="1"/>
    </row>
    <row r="689" spans="7:33" ht="15.75" customHeight="1" x14ac:dyDescent="0.25">
      <c r="G689" s="12"/>
      <c r="M689" s="1"/>
      <c r="Z689" s="1"/>
      <c r="AA689" s="1"/>
      <c r="AB689" s="1"/>
      <c r="AC689" s="1"/>
      <c r="AD689" s="1"/>
      <c r="AE689" s="1"/>
      <c r="AF689" s="1"/>
      <c r="AG689" s="1"/>
    </row>
    <row r="690" spans="7:33" ht="15.75" customHeight="1" x14ac:dyDescent="0.25">
      <c r="G690" s="12"/>
      <c r="M690" s="1"/>
      <c r="Z690" s="1"/>
      <c r="AA690" s="1"/>
      <c r="AB690" s="1"/>
      <c r="AC690" s="1"/>
      <c r="AD690" s="1"/>
      <c r="AE690" s="1"/>
      <c r="AF690" s="1"/>
      <c r="AG690" s="1"/>
    </row>
    <row r="691" spans="7:33" ht="15.75" customHeight="1" x14ac:dyDescent="0.25">
      <c r="G691" s="12"/>
      <c r="M691" s="1"/>
      <c r="Z691" s="1"/>
      <c r="AA691" s="1"/>
      <c r="AB691" s="1"/>
      <c r="AC691" s="1"/>
      <c r="AD691" s="1"/>
      <c r="AE691" s="1"/>
      <c r="AF691" s="1"/>
      <c r="AG691" s="1"/>
    </row>
    <row r="692" spans="7:33" ht="15.75" customHeight="1" x14ac:dyDescent="0.25">
      <c r="G692" s="12"/>
      <c r="M692" s="1"/>
      <c r="Z692" s="1"/>
      <c r="AA692" s="1"/>
      <c r="AB692" s="1"/>
      <c r="AC692" s="1"/>
      <c r="AD692" s="1"/>
      <c r="AE692" s="1"/>
      <c r="AF692" s="1"/>
      <c r="AG692" s="1"/>
    </row>
    <row r="693" spans="7:33" ht="15.75" customHeight="1" x14ac:dyDescent="0.25">
      <c r="G693" s="12"/>
      <c r="M693" s="1"/>
      <c r="Z693" s="1"/>
      <c r="AA693" s="1"/>
      <c r="AB693" s="1"/>
      <c r="AC693" s="1"/>
      <c r="AD693" s="1"/>
      <c r="AE693" s="1"/>
      <c r="AF693" s="1"/>
      <c r="AG693" s="1"/>
    </row>
    <row r="694" spans="7:33" ht="15.75" customHeight="1" x14ac:dyDescent="0.25">
      <c r="G694" s="12"/>
      <c r="M694" s="1"/>
      <c r="Z694" s="1"/>
      <c r="AA694" s="1"/>
      <c r="AB694" s="1"/>
      <c r="AC694" s="1"/>
      <c r="AD694" s="1"/>
      <c r="AE694" s="1"/>
      <c r="AF694" s="1"/>
      <c r="AG694" s="1"/>
    </row>
    <row r="695" spans="7:33" ht="15.75" customHeight="1" x14ac:dyDescent="0.25">
      <c r="G695" s="12"/>
      <c r="M695" s="1"/>
      <c r="Z695" s="1"/>
      <c r="AA695" s="1"/>
      <c r="AB695" s="1"/>
      <c r="AC695" s="1"/>
      <c r="AD695" s="1"/>
      <c r="AE695" s="1"/>
      <c r="AF695" s="1"/>
      <c r="AG695" s="1"/>
    </row>
    <row r="696" spans="7:33" ht="15.75" customHeight="1" x14ac:dyDescent="0.25">
      <c r="G696" s="12"/>
      <c r="M696" s="1"/>
      <c r="Z696" s="1"/>
      <c r="AA696" s="1"/>
      <c r="AB696" s="1"/>
      <c r="AC696" s="1"/>
      <c r="AD696" s="1"/>
      <c r="AE696" s="1"/>
      <c r="AF696" s="1"/>
      <c r="AG696" s="1"/>
    </row>
    <row r="697" spans="7:33" ht="15.75" customHeight="1" x14ac:dyDescent="0.25">
      <c r="G697" s="12"/>
      <c r="M697" s="1"/>
      <c r="Z697" s="1"/>
      <c r="AA697" s="1"/>
      <c r="AB697" s="1"/>
      <c r="AC697" s="1"/>
      <c r="AD697" s="1"/>
      <c r="AE697" s="1"/>
      <c r="AF697" s="1"/>
      <c r="AG697" s="1"/>
    </row>
    <row r="698" spans="7:33" ht="15.75" customHeight="1" x14ac:dyDescent="0.25">
      <c r="G698" s="12"/>
      <c r="M698" s="1"/>
      <c r="Z698" s="1"/>
      <c r="AA698" s="1"/>
      <c r="AB698" s="1"/>
      <c r="AC698" s="1"/>
      <c r="AD698" s="1"/>
      <c r="AE698" s="1"/>
      <c r="AF698" s="1"/>
      <c r="AG698" s="1"/>
    </row>
    <row r="699" spans="7:33" ht="15.75" customHeight="1" x14ac:dyDescent="0.25">
      <c r="G699" s="12"/>
      <c r="M699" s="1"/>
      <c r="Z699" s="1"/>
      <c r="AA699" s="1"/>
      <c r="AB699" s="1"/>
      <c r="AC699" s="1"/>
      <c r="AD699" s="1"/>
      <c r="AE699" s="1"/>
      <c r="AF699" s="1"/>
      <c r="AG699" s="1"/>
    </row>
    <row r="700" spans="7:33" ht="15.75" customHeight="1" x14ac:dyDescent="0.25">
      <c r="G700" s="12"/>
      <c r="M700" s="1"/>
      <c r="Z700" s="1"/>
      <c r="AA700" s="1"/>
      <c r="AB700" s="1"/>
      <c r="AC700" s="1"/>
      <c r="AD700" s="1"/>
      <c r="AE700" s="1"/>
      <c r="AF700" s="1"/>
      <c r="AG700" s="1"/>
    </row>
    <row r="701" spans="7:33" ht="15.75" customHeight="1" x14ac:dyDescent="0.25">
      <c r="G701" s="12"/>
      <c r="M701" s="1"/>
      <c r="Z701" s="1"/>
      <c r="AA701" s="1"/>
      <c r="AB701" s="1"/>
      <c r="AC701" s="1"/>
      <c r="AD701" s="1"/>
      <c r="AE701" s="1"/>
      <c r="AF701" s="1"/>
      <c r="AG701" s="1"/>
    </row>
    <row r="702" spans="7:33" ht="15.75" customHeight="1" x14ac:dyDescent="0.25">
      <c r="G702" s="12"/>
      <c r="M702" s="1"/>
      <c r="Z702" s="1"/>
      <c r="AA702" s="1"/>
      <c r="AB702" s="1"/>
      <c r="AC702" s="1"/>
      <c r="AD702" s="1"/>
      <c r="AE702" s="1"/>
      <c r="AF702" s="1"/>
      <c r="AG702" s="1"/>
    </row>
    <row r="703" spans="7:33" ht="15.75" customHeight="1" x14ac:dyDescent="0.25">
      <c r="G703" s="12"/>
      <c r="M703" s="1"/>
      <c r="Z703" s="1"/>
      <c r="AA703" s="1"/>
      <c r="AB703" s="1"/>
      <c r="AC703" s="1"/>
      <c r="AD703" s="1"/>
      <c r="AE703" s="1"/>
      <c r="AF703" s="1"/>
      <c r="AG703" s="1"/>
    </row>
    <row r="704" spans="7:33" ht="15.75" customHeight="1" x14ac:dyDescent="0.25">
      <c r="G704" s="12"/>
      <c r="M704" s="1"/>
      <c r="Z704" s="1"/>
      <c r="AA704" s="1"/>
      <c r="AB704" s="1"/>
      <c r="AC704" s="1"/>
      <c r="AD704" s="1"/>
      <c r="AE704" s="1"/>
      <c r="AF704" s="1"/>
      <c r="AG704" s="1"/>
    </row>
    <row r="705" spans="7:33" ht="15.75" customHeight="1" x14ac:dyDescent="0.25">
      <c r="G705" s="12"/>
      <c r="M705" s="1"/>
      <c r="Z705" s="1"/>
      <c r="AA705" s="1"/>
      <c r="AB705" s="1"/>
      <c r="AC705" s="1"/>
      <c r="AD705" s="1"/>
      <c r="AE705" s="1"/>
      <c r="AF705" s="1"/>
      <c r="AG705" s="1"/>
    </row>
    <row r="706" spans="7:33" ht="15.75" customHeight="1" x14ac:dyDescent="0.25">
      <c r="G706" s="12"/>
      <c r="M706" s="1"/>
      <c r="Z706" s="1"/>
      <c r="AA706" s="1"/>
      <c r="AB706" s="1"/>
      <c r="AC706" s="1"/>
      <c r="AD706" s="1"/>
      <c r="AE706" s="1"/>
      <c r="AF706" s="1"/>
      <c r="AG706" s="1"/>
    </row>
    <row r="707" spans="7:33" ht="15.75" customHeight="1" x14ac:dyDescent="0.25">
      <c r="G707" s="12"/>
      <c r="M707" s="1"/>
      <c r="Z707" s="1"/>
      <c r="AA707" s="1"/>
      <c r="AB707" s="1"/>
      <c r="AC707" s="1"/>
      <c r="AD707" s="1"/>
      <c r="AE707" s="1"/>
      <c r="AF707" s="1"/>
      <c r="AG707" s="1"/>
    </row>
    <row r="708" spans="7:33" ht="15.75" customHeight="1" x14ac:dyDescent="0.25">
      <c r="G708" s="12"/>
      <c r="M708" s="1"/>
      <c r="Z708" s="1"/>
      <c r="AA708" s="1"/>
      <c r="AB708" s="1"/>
      <c r="AC708" s="1"/>
      <c r="AD708" s="1"/>
      <c r="AE708" s="1"/>
      <c r="AF708" s="1"/>
      <c r="AG708" s="1"/>
    </row>
    <row r="709" spans="7:33" ht="15.75" customHeight="1" x14ac:dyDescent="0.25">
      <c r="G709" s="12"/>
      <c r="M709" s="1"/>
      <c r="Z709" s="1"/>
      <c r="AA709" s="1"/>
      <c r="AB709" s="1"/>
      <c r="AC709" s="1"/>
      <c r="AD709" s="1"/>
      <c r="AE709" s="1"/>
      <c r="AF709" s="1"/>
      <c r="AG709" s="1"/>
    </row>
    <row r="710" spans="7:33" ht="15.75" customHeight="1" x14ac:dyDescent="0.25">
      <c r="G710" s="12"/>
      <c r="M710" s="1"/>
      <c r="Z710" s="1"/>
      <c r="AA710" s="1"/>
      <c r="AB710" s="1"/>
      <c r="AC710" s="1"/>
      <c r="AD710" s="1"/>
      <c r="AE710" s="1"/>
      <c r="AF710" s="1"/>
      <c r="AG710" s="1"/>
    </row>
    <row r="711" spans="7:33" ht="15.75" customHeight="1" x14ac:dyDescent="0.25">
      <c r="G711" s="12"/>
      <c r="M711" s="1"/>
      <c r="Z711" s="1"/>
      <c r="AA711" s="1"/>
      <c r="AB711" s="1"/>
      <c r="AC711" s="1"/>
      <c r="AD711" s="1"/>
      <c r="AE711" s="1"/>
      <c r="AF711" s="1"/>
      <c r="AG711" s="1"/>
    </row>
    <row r="712" spans="7:33" ht="15.75" customHeight="1" x14ac:dyDescent="0.25">
      <c r="G712" s="12"/>
      <c r="M712" s="1"/>
      <c r="Z712" s="1"/>
      <c r="AA712" s="1"/>
      <c r="AB712" s="1"/>
      <c r="AC712" s="1"/>
      <c r="AD712" s="1"/>
      <c r="AE712" s="1"/>
      <c r="AF712" s="1"/>
      <c r="AG712" s="1"/>
    </row>
    <row r="713" spans="7:33" ht="15.75" customHeight="1" x14ac:dyDescent="0.25">
      <c r="G713" s="12"/>
      <c r="M713" s="1"/>
      <c r="Z713" s="1"/>
      <c r="AA713" s="1"/>
      <c r="AB713" s="1"/>
      <c r="AC713" s="1"/>
      <c r="AD713" s="1"/>
      <c r="AE713" s="1"/>
      <c r="AF713" s="1"/>
      <c r="AG713" s="1"/>
    </row>
    <row r="714" spans="7:33" ht="15.75" customHeight="1" x14ac:dyDescent="0.25">
      <c r="G714" s="12"/>
      <c r="M714" s="1"/>
      <c r="Z714" s="1"/>
      <c r="AA714" s="1"/>
      <c r="AB714" s="1"/>
      <c r="AC714" s="1"/>
      <c r="AD714" s="1"/>
      <c r="AE714" s="1"/>
      <c r="AF714" s="1"/>
      <c r="AG714" s="1"/>
    </row>
    <row r="715" spans="7:33" ht="15.75" customHeight="1" x14ac:dyDescent="0.25">
      <c r="G715" s="12"/>
      <c r="M715" s="1"/>
      <c r="Z715" s="1"/>
      <c r="AA715" s="1"/>
      <c r="AB715" s="1"/>
      <c r="AC715" s="1"/>
      <c r="AD715" s="1"/>
      <c r="AE715" s="1"/>
      <c r="AF715" s="1"/>
      <c r="AG715" s="1"/>
    </row>
    <row r="716" spans="7:33" ht="15.75" customHeight="1" x14ac:dyDescent="0.25">
      <c r="G716" s="12"/>
      <c r="M716" s="1"/>
      <c r="Z716" s="1"/>
      <c r="AA716" s="1"/>
      <c r="AB716" s="1"/>
      <c r="AC716" s="1"/>
      <c r="AD716" s="1"/>
      <c r="AE716" s="1"/>
      <c r="AF716" s="1"/>
      <c r="AG716" s="1"/>
    </row>
    <row r="717" spans="7:33" ht="15.75" customHeight="1" x14ac:dyDescent="0.25">
      <c r="G717" s="12"/>
      <c r="M717" s="1"/>
      <c r="Z717" s="1"/>
      <c r="AA717" s="1"/>
      <c r="AB717" s="1"/>
      <c r="AC717" s="1"/>
      <c r="AD717" s="1"/>
      <c r="AE717" s="1"/>
      <c r="AF717" s="1"/>
      <c r="AG717" s="1"/>
    </row>
    <row r="718" spans="7:33" ht="15.75" customHeight="1" x14ac:dyDescent="0.25">
      <c r="G718" s="12"/>
      <c r="M718" s="1"/>
      <c r="Z718" s="1"/>
      <c r="AA718" s="1"/>
      <c r="AB718" s="1"/>
      <c r="AC718" s="1"/>
      <c r="AD718" s="1"/>
      <c r="AE718" s="1"/>
      <c r="AF718" s="1"/>
      <c r="AG718" s="1"/>
    </row>
    <row r="719" spans="7:33" ht="15.75" customHeight="1" x14ac:dyDescent="0.25">
      <c r="G719" s="12"/>
      <c r="M719" s="1"/>
      <c r="Z719" s="1"/>
      <c r="AA719" s="1"/>
      <c r="AB719" s="1"/>
      <c r="AC719" s="1"/>
      <c r="AD719" s="1"/>
      <c r="AE719" s="1"/>
      <c r="AF719" s="1"/>
      <c r="AG719" s="1"/>
    </row>
    <row r="720" spans="7:33" ht="15.75" customHeight="1" x14ac:dyDescent="0.25">
      <c r="G720" s="12"/>
      <c r="M720" s="1"/>
      <c r="Z720" s="1"/>
      <c r="AA720" s="1"/>
      <c r="AB720" s="1"/>
      <c r="AC720" s="1"/>
      <c r="AD720" s="1"/>
      <c r="AE720" s="1"/>
      <c r="AF720" s="1"/>
      <c r="AG720" s="1"/>
    </row>
    <row r="721" spans="7:33" ht="15.75" customHeight="1" x14ac:dyDescent="0.25">
      <c r="G721" s="12"/>
      <c r="M721" s="1"/>
      <c r="Z721" s="1"/>
      <c r="AA721" s="1"/>
      <c r="AB721" s="1"/>
      <c r="AC721" s="1"/>
      <c r="AD721" s="1"/>
      <c r="AE721" s="1"/>
      <c r="AF721" s="1"/>
      <c r="AG721" s="1"/>
    </row>
    <row r="722" spans="7:33" ht="15.75" customHeight="1" x14ac:dyDescent="0.25">
      <c r="G722" s="12"/>
      <c r="M722" s="1"/>
      <c r="Z722" s="1"/>
      <c r="AA722" s="1"/>
      <c r="AB722" s="1"/>
      <c r="AC722" s="1"/>
      <c r="AD722" s="1"/>
      <c r="AE722" s="1"/>
      <c r="AF722" s="1"/>
      <c r="AG722" s="1"/>
    </row>
    <row r="723" spans="7:33" ht="15.75" customHeight="1" x14ac:dyDescent="0.25">
      <c r="G723" s="12"/>
      <c r="M723" s="1"/>
      <c r="Z723" s="1"/>
      <c r="AA723" s="1"/>
      <c r="AB723" s="1"/>
      <c r="AC723" s="1"/>
      <c r="AD723" s="1"/>
      <c r="AE723" s="1"/>
      <c r="AF723" s="1"/>
      <c r="AG723" s="1"/>
    </row>
    <row r="724" spans="7:33" ht="15.75" customHeight="1" x14ac:dyDescent="0.25">
      <c r="G724" s="12"/>
      <c r="M724" s="1"/>
      <c r="Z724" s="1"/>
      <c r="AA724" s="1"/>
      <c r="AB724" s="1"/>
      <c r="AC724" s="1"/>
      <c r="AD724" s="1"/>
      <c r="AE724" s="1"/>
      <c r="AF724" s="1"/>
      <c r="AG724" s="1"/>
    </row>
    <row r="725" spans="7:33" ht="15.75" customHeight="1" x14ac:dyDescent="0.25">
      <c r="G725" s="12"/>
      <c r="M725" s="1"/>
      <c r="Z725" s="1"/>
      <c r="AA725" s="1"/>
      <c r="AB725" s="1"/>
      <c r="AC725" s="1"/>
      <c r="AD725" s="1"/>
      <c r="AE725" s="1"/>
      <c r="AF725" s="1"/>
      <c r="AG725" s="1"/>
    </row>
    <row r="726" spans="7:33" ht="15.75" customHeight="1" x14ac:dyDescent="0.25">
      <c r="G726" s="12"/>
      <c r="M726" s="1"/>
      <c r="Z726" s="1"/>
      <c r="AA726" s="1"/>
      <c r="AB726" s="1"/>
      <c r="AC726" s="1"/>
      <c r="AD726" s="1"/>
      <c r="AE726" s="1"/>
      <c r="AF726" s="1"/>
      <c r="AG726" s="1"/>
    </row>
    <row r="727" spans="7:33" ht="15.75" customHeight="1" x14ac:dyDescent="0.25">
      <c r="G727" s="12"/>
      <c r="M727" s="1"/>
      <c r="Z727" s="1"/>
      <c r="AA727" s="1"/>
      <c r="AB727" s="1"/>
      <c r="AC727" s="1"/>
      <c r="AD727" s="1"/>
      <c r="AE727" s="1"/>
      <c r="AF727" s="1"/>
      <c r="AG727" s="1"/>
    </row>
    <row r="728" spans="7:33" ht="15.75" customHeight="1" x14ac:dyDescent="0.25">
      <c r="G728" s="12"/>
      <c r="M728" s="1"/>
      <c r="Z728" s="1"/>
      <c r="AA728" s="1"/>
      <c r="AB728" s="1"/>
      <c r="AC728" s="1"/>
      <c r="AD728" s="1"/>
      <c r="AE728" s="1"/>
      <c r="AF728" s="1"/>
      <c r="AG728" s="1"/>
    </row>
    <row r="729" spans="7:33" ht="15.75" customHeight="1" x14ac:dyDescent="0.25">
      <c r="G729" s="12"/>
      <c r="M729" s="1"/>
      <c r="Z729" s="1"/>
      <c r="AA729" s="1"/>
      <c r="AB729" s="1"/>
      <c r="AC729" s="1"/>
      <c r="AD729" s="1"/>
      <c r="AE729" s="1"/>
      <c r="AF729" s="1"/>
      <c r="AG729" s="1"/>
    </row>
    <row r="730" spans="7:33" ht="15.75" customHeight="1" x14ac:dyDescent="0.25">
      <c r="G730" s="12"/>
      <c r="M730" s="1"/>
      <c r="Z730" s="1"/>
      <c r="AA730" s="1"/>
      <c r="AB730" s="1"/>
      <c r="AC730" s="1"/>
      <c r="AD730" s="1"/>
      <c r="AE730" s="1"/>
      <c r="AF730" s="1"/>
      <c r="AG730" s="1"/>
    </row>
    <row r="731" spans="7:33" ht="15.75" customHeight="1" x14ac:dyDescent="0.25">
      <c r="G731" s="12"/>
      <c r="M731" s="1"/>
      <c r="Z731" s="1"/>
      <c r="AA731" s="1"/>
      <c r="AB731" s="1"/>
      <c r="AC731" s="1"/>
      <c r="AD731" s="1"/>
      <c r="AE731" s="1"/>
      <c r="AF731" s="1"/>
      <c r="AG731" s="1"/>
    </row>
    <row r="732" spans="7:33" ht="15.75" customHeight="1" x14ac:dyDescent="0.25">
      <c r="G732" s="12"/>
      <c r="M732" s="1"/>
      <c r="Z732" s="1"/>
      <c r="AA732" s="1"/>
      <c r="AB732" s="1"/>
      <c r="AC732" s="1"/>
      <c r="AD732" s="1"/>
      <c r="AE732" s="1"/>
      <c r="AF732" s="1"/>
      <c r="AG732" s="1"/>
    </row>
    <row r="733" spans="7:33" ht="15.75" customHeight="1" x14ac:dyDescent="0.25">
      <c r="G733" s="12"/>
      <c r="M733" s="1"/>
      <c r="Z733" s="1"/>
      <c r="AA733" s="1"/>
      <c r="AB733" s="1"/>
      <c r="AC733" s="1"/>
      <c r="AD733" s="1"/>
      <c r="AE733" s="1"/>
      <c r="AF733" s="1"/>
      <c r="AG733" s="1"/>
    </row>
    <row r="734" spans="7:33" ht="15.75" customHeight="1" x14ac:dyDescent="0.25">
      <c r="G734" s="12"/>
      <c r="M734" s="1"/>
      <c r="Z734" s="1"/>
      <c r="AA734" s="1"/>
      <c r="AB734" s="1"/>
      <c r="AC734" s="1"/>
      <c r="AD734" s="1"/>
      <c r="AE734" s="1"/>
      <c r="AF734" s="1"/>
      <c r="AG734" s="1"/>
    </row>
    <row r="735" spans="7:33" ht="15.75" customHeight="1" x14ac:dyDescent="0.25">
      <c r="G735" s="12"/>
      <c r="M735" s="1"/>
      <c r="Z735" s="1"/>
      <c r="AA735" s="1"/>
      <c r="AB735" s="1"/>
      <c r="AC735" s="1"/>
      <c r="AD735" s="1"/>
      <c r="AE735" s="1"/>
      <c r="AF735" s="1"/>
      <c r="AG735" s="1"/>
    </row>
    <row r="736" spans="7:33" ht="15.75" customHeight="1" x14ac:dyDescent="0.25">
      <c r="G736" s="12"/>
      <c r="M736" s="1"/>
      <c r="Z736" s="1"/>
      <c r="AA736" s="1"/>
      <c r="AB736" s="1"/>
      <c r="AC736" s="1"/>
      <c r="AD736" s="1"/>
      <c r="AE736" s="1"/>
      <c r="AF736" s="1"/>
      <c r="AG736" s="1"/>
    </row>
    <row r="737" spans="7:33" ht="15.75" customHeight="1" x14ac:dyDescent="0.25">
      <c r="G737" s="12"/>
      <c r="M737" s="1"/>
      <c r="Z737" s="1"/>
      <c r="AA737" s="1"/>
      <c r="AB737" s="1"/>
      <c r="AC737" s="1"/>
      <c r="AD737" s="1"/>
      <c r="AE737" s="1"/>
      <c r="AF737" s="1"/>
      <c r="AG737" s="1"/>
    </row>
    <row r="738" spans="7:33" ht="15.75" customHeight="1" x14ac:dyDescent="0.25">
      <c r="G738" s="12"/>
      <c r="M738" s="1"/>
      <c r="Z738" s="1"/>
      <c r="AA738" s="1"/>
      <c r="AB738" s="1"/>
      <c r="AC738" s="1"/>
      <c r="AD738" s="1"/>
      <c r="AE738" s="1"/>
      <c r="AF738" s="1"/>
      <c r="AG738" s="1"/>
    </row>
    <row r="739" spans="7:33" ht="15.75" customHeight="1" x14ac:dyDescent="0.25">
      <c r="G739" s="12"/>
      <c r="M739" s="1"/>
      <c r="Z739" s="1"/>
      <c r="AA739" s="1"/>
      <c r="AB739" s="1"/>
      <c r="AC739" s="1"/>
      <c r="AD739" s="1"/>
      <c r="AE739" s="1"/>
      <c r="AF739" s="1"/>
      <c r="AG739" s="1"/>
    </row>
    <row r="740" spans="7:33" ht="15.75" customHeight="1" x14ac:dyDescent="0.25">
      <c r="G740" s="12"/>
      <c r="M740" s="1"/>
      <c r="Z740" s="1"/>
      <c r="AA740" s="1"/>
      <c r="AB740" s="1"/>
      <c r="AC740" s="1"/>
      <c r="AD740" s="1"/>
      <c r="AE740" s="1"/>
      <c r="AF740" s="1"/>
      <c r="AG740" s="1"/>
    </row>
    <row r="741" spans="7:33" ht="15.75" customHeight="1" x14ac:dyDescent="0.25">
      <c r="G741" s="12"/>
      <c r="M741" s="1"/>
      <c r="Z741" s="1"/>
      <c r="AA741" s="1"/>
      <c r="AB741" s="1"/>
      <c r="AC741" s="1"/>
      <c r="AD741" s="1"/>
      <c r="AE741" s="1"/>
      <c r="AF741" s="1"/>
      <c r="AG741" s="1"/>
    </row>
    <row r="742" spans="7:33" ht="15.75" customHeight="1" x14ac:dyDescent="0.25">
      <c r="G742" s="12"/>
      <c r="M742" s="1"/>
      <c r="Z742" s="1"/>
      <c r="AA742" s="1"/>
      <c r="AB742" s="1"/>
      <c r="AC742" s="1"/>
      <c r="AD742" s="1"/>
      <c r="AE742" s="1"/>
      <c r="AF742" s="1"/>
      <c r="AG742" s="1"/>
    </row>
    <row r="743" spans="7:33" ht="15.75" customHeight="1" x14ac:dyDescent="0.25">
      <c r="G743" s="12"/>
      <c r="M743" s="1"/>
      <c r="Z743" s="1"/>
      <c r="AA743" s="1"/>
      <c r="AB743" s="1"/>
      <c r="AC743" s="1"/>
      <c r="AD743" s="1"/>
      <c r="AE743" s="1"/>
      <c r="AF743" s="1"/>
      <c r="AG743" s="1"/>
    </row>
    <row r="744" spans="7:33" ht="15.75" customHeight="1" x14ac:dyDescent="0.25">
      <c r="G744" s="12"/>
      <c r="M744" s="1"/>
      <c r="Z744" s="1"/>
      <c r="AA744" s="1"/>
      <c r="AB744" s="1"/>
      <c r="AC744" s="1"/>
      <c r="AD744" s="1"/>
      <c r="AE744" s="1"/>
      <c r="AF744" s="1"/>
      <c r="AG744" s="1"/>
    </row>
    <row r="745" spans="7:33" ht="15.75" customHeight="1" x14ac:dyDescent="0.25">
      <c r="G745" s="12"/>
      <c r="M745" s="1"/>
      <c r="Z745" s="1"/>
      <c r="AA745" s="1"/>
      <c r="AB745" s="1"/>
      <c r="AC745" s="1"/>
      <c r="AD745" s="1"/>
      <c r="AE745" s="1"/>
      <c r="AF745" s="1"/>
      <c r="AG745" s="1"/>
    </row>
    <row r="746" spans="7:33" ht="15.75" customHeight="1" x14ac:dyDescent="0.25">
      <c r="G746" s="12"/>
      <c r="M746" s="1"/>
      <c r="Z746" s="1"/>
      <c r="AA746" s="1"/>
      <c r="AB746" s="1"/>
      <c r="AC746" s="1"/>
      <c r="AD746" s="1"/>
      <c r="AE746" s="1"/>
      <c r="AF746" s="1"/>
      <c r="AG746" s="1"/>
    </row>
    <row r="747" spans="7:33" ht="15.75" customHeight="1" x14ac:dyDescent="0.25">
      <c r="G747" s="12"/>
      <c r="M747" s="1"/>
      <c r="Z747" s="1"/>
      <c r="AA747" s="1"/>
      <c r="AB747" s="1"/>
      <c r="AC747" s="1"/>
      <c r="AD747" s="1"/>
      <c r="AE747" s="1"/>
      <c r="AF747" s="1"/>
      <c r="AG747" s="1"/>
    </row>
    <row r="748" spans="7:33" ht="15.75" customHeight="1" x14ac:dyDescent="0.25">
      <c r="G748" s="12"/>
      <c r="M748" s="1"/>
      <c r="Z748" s="1"/>
      <c r="AA748" s="1"/>
      <c r="AB748" s="1"/>
      <c r="AC748" s="1"/>
      <c r="AD748" s="1"/>
      <c r="AE748" s="1"/>
      <c r="AF748" s="1"/>
      <c r="AG748" s="1"/>
    </row>
    <row r="749" spans="7:33" ht="15.75" customHeight="1" x14ac:dyDescent="0.25">
      <c r="G749" s="12"/>
      <c r="M749" s="1"/>
      <c r="Z749" s="1"/>
      <c r="AA749" s="1"/>
      <c r="AB749" s="1"/>
      <c r="AC749" s="1"/>
      <c r="AD749" s="1"/>
      <c r="AE749" s="1"/>
      <c r="AF749" s="1"/>
      <c r="AG749" s="1"/>
    </row>
    <row r="750" spans="7:33" ht="15.75" customHeight="1" x14ac:dyDescent="0.25">
      <c r="G750" s="12"/>
      <c r="M750" s="1"/>
      <c r="Z750" s="1"/>
      <c r="AA750" s="1"/>
      <c r="AB750" s="1"/>
      <c r="AC750" s="1"/>
      <c r="AD750" s="1"/>
      <c r="AE750" s="1"/>
      <c r="AF750" s="1"/>
      <c r="AG750" s="1"/>
    </row>
    <row r="751" spans="7:33" ht="15.75" customHeight="1" x14ac:dyDescent="0.25">
      <c r="G751" s="12"/>
      <c r="M751" s="1"/>
      <c r="Z751" s="1"/>
      <c r="AA751" s="1"/>
      <c r="AB751" s="1"/>
      <c r="AC751" s="1"/>
      <c r="AD751" s="1"/>
      <c r="AE751" s="1"/>
      <c r="AF751" s="1"/>
      <c r="AG751" s="1"/>
    </row>
    <row r="752" spans="7:33" ht="15.75" customHeight="1" x14ac:dyDescent="0.25">
      <c r="G752" s="12"/>
      <c r="M752" s="1"/>
      <c r="Z752" s="1"/>
      <c r="AA752" s="1"/>
      <c r="AB752" s="1"/>
      <c r="AC752" s="1"/>
      <c r="AD752" s="1"/>
      <c r="AE752" s="1"/>
      <c r="AF752" s="1"/>
      <c r="AG752" s="1"/>
    </row>
    <row r="753" spans="7:33" ht="15.75" customHeight="1" x14ac:dyDescent="0.25">
      <c r="G753" s="12"/>
      <c r="M753" s="1"/>
      <c r="Z753" s="1"/>
      <c r="AA753" s="1"/>
      <c r="AB753" s="1"/>
      <c r="AC753" s="1"/>
      <c r="AD753" s="1"/>
      <c r="AE753" s="1"/>
      <c r="AF753" s="1"/>
      <c r="AG753" s="1"/>
    </row>
    <row r="754" spans="7:33" ht="15.75" customHeight="1" x14ac:dyDescent="0.25">
      <c r="G754" s="12"/>
      <c r="M754" s="1"/>
      <c r="Z754" s="1"/>
      <c r="AA754" s="1"/>
      <c r="AB754" s="1"/>
      <c r="AC754" s="1"/>
      <c r="AD754" s="1"/>
      <c r="AE754" s="1"/>
      <c r="AF754" s="1"/>
      <c r="AG754" s="1"/>
    </row>
    <row r="755" spans="7:33" ht="15.75" customHeight="1" x14ac:dyDescent="0.25">
      <c r="G755" s="12"/>
      <c r="M755" s="1"/>
      <c r="Z755" s="1"/>
      <c r="AA755" s="1"/>
      <c r="AB755" s="1"/>
      <c r="AC755" s="1"/>
      <c r="AD755" s="1"/>
      <c r="AE755" s="1"/>
      <c r="AF755" s="1"/>
      <c r="AG755" s="1"/>
    </row>
    <row r="756" spans="7:33" ht="15.75" customHeight="1" x14ac:dyDescent="0.25">
      <c r="G756" s="12"/>
      <c r="M756" s="1"/>
      <c r="Z756" s="1"/>
      <c r="AA756" s="1"/>
      <c r="AB756" s="1"/>
      <c r="AC756" s="1"/>
      <c r="AD756" s="1"/>
      <c r="AE756" s="1"/>
      <c r="AF756" s="1"/>
      <c r="AG756" s="1"/>
    </row>
    <row r="757" spans="7:33" ht="15.75" customHeight="1" x14ac:dyDescent="0.25">
      <c r="G757" s="12"/>
      <c r="M757" s="1"/>
      <c r="Z757" s="1"/>
      <c r="AA757" s="1"/>
      <c r="AB757" s="1"/>
      <c r="AC757" s="1"/>
      <c r="AD757" s="1"/>
      <c r="AE757" s="1"/>
      <c r="AF757" s="1"/>
      <c r="AG757" s="1"/>
    </row>
    <row r="758" spans="7:33" ht="15.75" customHeight="1" x14ac:dyDescent="0.25">
      <c r="G758" s="12"/>
      <c r="M758" s="1"/>
      <c r="Z758" s="1"/>
      <c r="AA758" s="1"/>
      <c r="AB758" s="1"/>
      <c r="AC758" s="1"/>
      <c r="AD758" s="1"/>
      <c r="AE758" s="1"/>
      <c r="AF758" s="1"/>
      <c r="AG758" s="1"/>
    </row>
    <row r="759" spans="7:33" ht="15.75" customHeight="1" x14ac:dyDescent="0.25">
      <c r="G759" s="12"/>
      <c r="M759" s="1"/>
      <c r="Z759" s="1"/>
      <c r="AA759" s="1"/>
      <c r="AB759" s="1"/>
      <c r="AC759" s="1"/>
      <c r="AD759" s="1"/>
      <c r="AE759" s="1"/>
      <c r="AF759" s="1"/>
      <c r="AG759" s="1"/>
    </row>
    <row r="760" spans="7:33" ht="15.75" customHeight="1" x14ac:dyDescent="0.25">
      <c r="G760" s="12"/>
      <c r="M760" s="1"/>
      <c r="Z760" s="1"/>
      <c r="AA760" s="1"/>
      <c r="AB760" s="1"/>
      <c r="AC760" s="1"/>
      <c r="AD760" s="1"/>
      <c r="AE760" s="1"/>
      <c r="AF760" s="1"/>
      <c r="AG760" s="1"/>
    </row>
    <row r="761" spans="7:33" ht="15.75" customHeight="1" x14ac:dyDescent="0.25">
      <c r="G761" s="12"/>
      <c r="M761" s="1"/>
      <c r="Z761" s="1"/>
      <c r="AA761" s="1"/>
      <c r="AB761" s="1"/>
      <c r="AC761" s="1"/>
      <c r="AD761" s="1"/>
      <c r="AE761" s="1"/>
      <c r="AF761" s="1"/>
      <c r="AG761" s="1"/>
    </row>
    <row r="762" spans="7:33" ht="15.75" customHeight="1" x14ac:dyDescent="0.25">
      <c r="G762" s="12"/>
      <c r="M762" s="1"/>
      <c r="Z762" s="1"/>
      <c r="AA762" s="1"/>
      <c r="AB762" s="1"/>
      <c r="AC762" s="1"/>
      <c r="AD762" s="1"/>
      <c r="AE762" s="1"/>
      <c r="AF762" s="1"/>
      <c r="AG762" s="1"/>
    </row>
    <row r="763" spans="7:33" ht="15.75" customHeight="1" x14ac:dyDescent="0.25">
      <c r="G763" s="12"/>
      <c r="M763" s="1"/>
      <c r="Z763" s="1"/>
      <c r="AA763" s="1"/>
      <c r="AB763" s="1"/>
      <c r="AC763" s="1"/>
      <c r="AD763" s="1"/>
      <c r="AE763" s="1"/>
      <c r="AF763" s="1"/>
      <c r="AG763" s="1"/>
    </row>
    <row r="764" spans="7:33" ht="15.75" customHeight="1" x14ac:dyDescent="0.25">
      <c r="G764" s="12"/>
      <c r="M764" s="1"/>
      <c r="Z764" s="1"/>
      <c r="AA764" s="1"/>
      <c r="AB764" s="1"/>
      <c r="AC764" s="1"/>
      <c r="AD764" s="1"/>
      <c r="AE764" s="1"/>
      <c r="AF764" s="1"/>
      <c r="AG764" s="1"/>
    </row>
    <row r="765" spans="7:33" ht="15.75" customHeight="1" x14ac:dyDescent="0.25">
      <c r="G765" s="12"/>
      <c r="M765" s="1"/>
      <c r="Z765" s="1"/>
      <c r="AA765" s="1"/>
      <c r="AB765" s="1"/>
      <c r="AC765" s="1"/>
      <c r="AD765" s="1"/>
      <c r="AE765" s="1"/>
      <c r="AF765" s="1"/>
      <c r="AG765" s="1"/>
    </row>
    <row r="766" spans="7:33" ht="15.75" customHeight="1" x14ac:dyDescent="0.25">
      <c r="G766" s="12"/>
      <c r="M766" s="1"/>
      <c r="Z766" s="1"/>
      <c r="AA766" s="1"/>
      <c r="AB766" s="1"/>
      <c r="AC766" s="1"/>
      <c r="AD766" s="1"/>
      <c r="AE766" s="1"/>
      <c r="AF766" s="1"/>
      <c r="AG766" s="1"/>
    </row>
    <row r="767" spans="7:33" ht="15.75" customHeight="1" x14ac:dyDescent="0.25">
      <c r="G767" s="12"/>
      <c r="M767" s="1"/>
      <c r="Z767" s="1"/>
      <c r="AA767" s="1"/>
      <c r="AB767" s="1"/>
      <c r="AC767" s="1"/>
      <c r="AD767" s="1"/>
      <c r="AE767" s="1"/>
      <c r="AF767" s="1"/>
      <c r="AG767" s="1"/>
    </row>
    <row r="768" spans="7:33" ht="15.75" customHeight="1" x14ac:dyDescent="0.25">
      <c r="G768" s="12"/>
      <c r="M768" s="1"/>
      <c r="Z768" s="1"/>
      <c r="AA768" s="1"/>
      <c r="AB768" s="1"/>
      <c r="AC768" s="1"/>
      <c r="AD768" s="1"/>
      <c r="AE768" s="1"/>
      <c r="AF768" s="1"/>
      <c r="AG768" s="1"/>
    </row>
    <row r="769" spans="7:33" ht="15.75" customHeight="1" x14ac:dyDescent="0.25">
      <c r="G769" s="12"/>
      <c r="M769" s="1"/>
      <c r="Z769" s="1"/>
      <c r="AA769" s="1"/>
      <c r="AB769" s="1"/>
      <c r="AC769" s="1"/>
      <c r="AD769" s="1"/>
      <c r="AE769" s="1"/>
      <c r="AF769" s="1"/>
      <c r="AG769" s="1"/>
    </row>
    <row r="770" spans="7:33" ht="15.75" customHeight="1" x14ac:dyDescent="0.25">
      <c r="G770" s="12"/>
      <c r="M770" s="1"/>
      <c r="Z770" s="1"/>
      <c r="AA770" s="1"/>
      <c r="AB770" s="1"/>
      <c r="AC770" s="1"/>
      <c r="AD770" s="1"/>
      <c r="AE770" s="1"/>
      <c r="AF770" s="1"/>
      <c r="AG770" s="1"/>
    </row>
    <row r="771" spans="7:33" ht="15.75" customHeight="1" x14ac:dyDescent="0.25">
      <c r="G771" s="12"/>
      <c r="M771" s="1"/>
      <c r="Z771" s="1"/>
      <c r="AA771" s="1"/>
      <c r="AB771" s="1"/>
      <c r="AC771" s="1"/>
      <c r="AD771" s="1"/>
      <c r="AE771" s="1"/>
      <c r="AF771" s="1"/>
      <c r="AG771" s="1"/>
    </row>
    <row r="772" spans="7:33" ht="15.75" customHeight="1" x14ac:dyDescent="0.25">
      <c r="G772" s="12"/>
      <c r="M772" s="1"/>
      <c r="Z772" s="1"/>
      <c r="AA772" s="1"/>
      <c r="AB772" s="1"/>
      <c r="AC772" s="1"/>
      <c r="AD772" s="1"/>
      <c r="AE772" s="1"/>
      <c r="AF772" s="1"/>
      <c r="AG772" s="1"/>
    </row>
    <row r="773" spans="7:33" ht="15.75" customHeight="1" x14ac:dyDescent="0.25">
      <c r="G773" s="12"/>
      <c r="M773" s="1"/>
      <c r="Z773" s="1"/>
      <c r="AA773" s="1"/>
      <c r="AB773" s="1"/>
      <c r="AC773" s="1"/>
      <c r="AD773" s="1"/>
      <c r="AE773" s="1"/>
      <c r="AF773" s="1"/>
      <c r="AG773" s="1"/>
    </row>
    <row r="774" spans="7:33" ht="15.75" customHeight="1" x14ac:dyDescent="0.25">
      <c r="G774" s="12"/>
      <c r="M774" s="1"/>
      <c r="Z774" s="1"/>
      <c r="AA774" s="1"/>
      <c r="AB774" s="1"/>
      <c r="AC774" s="1"/>
      <c r="AD774" s="1"/>
      <c r="AE774" s="1"/>
      <c r="AF774" s="1"/>
      <c r="AG774" s="1"/>
    </row>
    <row r="775" spans="7:33" ht="15.75" customHeight="1" x14ac:dyDescent="0.25">
      <c r="G775" s="12"/>
      <c r="M775" s="1"/>
      <c r="Z775" s="1"/>
      <c r="AA775" s="1"/>
      <c r="AB775" s="1"/>
      <c r="AC775" s="1"/>
      <c r="AD775" s="1"/>
      <c r="AE775" s="1"/>
      <c r="AF775" s="1"/>
      <c r="AG775" s="1"/>
    </row>
    <row r="776" spans="7:33" ht="15.75" customHeight="1" x14ac:dyDescent="0.25">
      <c r="G776" s="12"/>
      <c r="M776" s="1"/>
      <c r="Z776" s="1"/>
      <c r="AA776" s="1"/>
      <c r="AB776" s="1"/>
      <c r="AC776" s="1"/>
      <c r="AD776" s="1"/>
      <c r="AE776" s="1"/>
      <c r="AF776" s="1"/>
      <c r="AG776" s="1"/>
    </row>
    <row r="777" spans="7:33" ht="15.75" customHeight="1" x14ac:dyDescent="0.25">
      <c r="G777" s="12"/>
      <c r="M777" s="1"/>
      <c r="Z777" s="1"/>
      <c r="AA777" s="1"/>
      <c r="AB777" s="1"/>
      <c r="AC777" s="1"/>
      <c r="AD777" s="1"/>
      <c r="AE777" s="1"/>
      <c r="AF777" s="1"/>
      <c r="AG777" s="1"/>
    </row>
    <row r="778" spans="7:33" ht="15.75" customHeight="1" x14ac:dyDescent="0.25">
      <c r="G778" s="12"/>
      <c r="M778" s="1"/>
      <c r="Z778" s="1"/>
      <c r="AA778" s="1"/>
      <c r="AB778" s="1"/>
      <c r="AC778" s="1"/>
      <c r="AD778" s="1"/>
      <c r="AE778" s="1"/>
      <c r="AF778" s="1"/>
      <c r="AG778" s="1"/>
    </row>
    <row r="779" spans="7:33" ht="15.75" customHeight="1" x14ac:dyDescent="0.25">
      <c r="G779" s="12"/>
      <c r="M779" s="1"/>
      <c r="Z779" s="1"/>
      <c r="AA779" s="1"/>
      <c r="AB779" s="1"/>
      <c r="AC779" s="1"/>
      <c r="AD779" s="1"/>
      <c r="AE779" s="1"/>
      <c r="AF779" s="1"/>
      <c r="AG779" s="1"/>
    </row>
    <row r="780" spans="7:33" ht="15.75" customHeight="1" x14ac:dyDescent="0.25">
      <c r="G780" s="12"/>
      <c r="M780" s="1"/>
      <c r="Z780" s="1"/>
      <c r="AA780" s="1"/>
      <c r="AB780" s="1"/>
      <c r="AC780" s="1"/>
      <c r="AD780" s="1"/>
      <c r="AE780" s="1"/>
      <c r="AF780" s="1"/>
      <c r="AG780" s="1"/>
    </row>
    <row r="781" spans="7:33" ht="15.75" customHeight="1" x14ac:dyDescent="0.25">
      <c r="G781" s="12"/>
      <c r="M781" s="1"/>
      <c r="Z781" s="1"/>
      <c r="AA781" s="1"/>
      <c r="AB781" s="1"/>
      <c r="AC781" s="1"/>
      <c r="AD781" s="1"/>
      <c r="AE781" s="1"/>
      <c r="AF781" s="1"/>
      <c r="AG781" s="1"/>
    </row>
    <row r="782" spans="7:33" ht="15.75" customHeight="1" x14ac:dyDescent="0.25">
      <c r="G782" s="12"/>
      <c r="M782" s="1"/>
      <c r="Z782" s="1"/>
      <c r="AA782" s="1"/>
      <c r="AB782" s="1"/>
      <c r="AC782" s="1"/>
      <c r="AD782" s="1"/>
      <c r="AE782" s="1"/>
      <c r="AF782" s="1"/>
      <c r="AG782" s="1"/>
    </row>
    <row r="783" spans="7:33" ht="15.75" customHeight="1" x14ac:dyDescent="0.25">
      <c r="G783" s="12"/>
      <c r="M783" s="1"/>
      <c r="Z783" s="1"/>
      <c r="AA783" s="1"/>
      <c r="AB783" s="1"/>
      <c r="AC783" s="1"/>
      <c r="AD783" s="1"/>
      <c r="AE783" s="1"/>
      <c r="AF783" s="1"/>
      <c r="AG783" s="1"/>
    </row>
    <row r="784" spans="7:33" ht="15.75" customHeight="1" x14ac:dyDescent="0.25">
      <c r="G784" s="12"/>
      <c r="M784" s="1"/>
      <c r="Z784" s="1"/>
      <c r="AA784" s="1"/>
      <c r="AB784" s="1"/>
      <c r="AC784" s="1"/>
      <c r="AD784" s="1"/>
      <c r="AE784" s="1"/>
      <c r="AF784" s="1"/>
      <c r="AG784" s="1"/>
    </row>
    <row r="785" spans="7:33" ht="15.75" customHeight="1" x14ac:dyDescent="0.25">
      <c r="G785" s="12"/>
      <c r="M785" s="1"/>
      <c r="Z785" s="1"/>
      <c r="AA785" s="1"/>
      <c r="AB785" s="1"/>
      <c r="AC785" s="1"/>
      <c r="AD785" s="1"/>
      <c r="AE785" s="1"/>
      <c r="AF785" s="1"/>
      <c r="AG785" s="1"/>
    </row>
    <row r="786" spans="7:33" ht="15.75" customHeight="1" x14ac:dyDescent="0.25">
      <c r="G786" s="12"/>
      <c r="M786" s="1"/>
      <c r="Z786" s="1"/>
      <c r="AA786" s="1"/>
      <c r="AB786" s="1"/>
      <c r="AC786" s="1"/>
      <c r="AD786" s="1"/>
      <c r="AE786" s="1"/>
      <c r="AF786" s="1"/>
      <c r="AG786" s="1"/>
    </row>
    <row r="787" spans="7:33" ht="15.75" customHeight="1" x14ac:dyDescent="0.25">
      <c r="G787" s="12"/>
      <c r="M787" s="1"/>
      <c r="Z787" s="1"/>
      <c r="AA787" s="1"/>
      <c r="AB787" s="1"/>
      <c r="AC787" s="1"/>
      <c r="AD787" s="1"/>
      <c r="AE787" s="1"/>
      <c r="AF787" s="1"/>
      <c r="AG787" s="1"/>
    </row>
    <row r="788" spans="7:33" ht="15.75" customHeight="1" x14ac:dyDescent="0.25">
      <c r="G788" s="12"/>
      <c r="M788" s="1"/>
      <c r="Z788" s="1"/>
      <c r="AA788" s="1"/>
      <c r="AB788" s="1"/>
      <c r="AC788" s="1"/>
      <c r="AD788" s="1"/>
      <c r="AE788" s="1"/>
      <c r="AF788" s="1"/>
      <c r="AG788" s="1"/>
    </row>
    <row r="789" spans="7:33" ht="15.75" customHeight="1" x14ac:dyDescent="0.25">
      <c r="G789" s="12"/>
      <c r="M789" s="1"/>
      <c r="Z789" s="1"/>
      <c r="AA789" s="1"/>
      <c r="AB789" s="1"/>
      <c r="AC789" s="1"/>
      <c r="AD789" s="1"/>
      <c r="AE789" s="1"/>
      <c r="AF789" s="1"/>
      <c r="AG789" s="1"/>
    </row>
    <row r="790" spans="7:33" ht="15.75" customHeight="1" x14ac:dyDescent="0.25">
      <c r="G790" s="12"/>
      <c r="M790" s="1"/>
      <c r="Z790" s="1"/>
      <c r="AA790" s="1"/>
      <c r="AB790" s="1"/>
      <c r="AC790" s="1"/>
      <c r="AD790" s="1"/>
      <c r="AE790" s="1"/>
      <c r="AF790" s="1"/>
      <c r="AG790" s="1"/>
    </row>
    <row r="791" spans="7:33" ht="15.75" customHeight="1" x14ac:dyDescent="0.25">
      <c r="G791" s="12"/>
      <c r="M791" s="1"/>
      <c r="Z791" s="1"/>
      <c r="AA791" s="1"/>
      <c r="AB791" s="1"/>
      <c r="AC791" s="1"/>
      <c r="AD791" s="1"/>
      <c r="AE791" s="1"/>
      <c r="AF791" s="1"/>
      <c r="AG791" s="1"/>
    </row>
    <row r="792" spans="7:33" ht="15.75" customHeight="1" x14ac:dyDescent="0.25">
      <c r="G792" s="12"/>
      <c r="M792" s="1"/>
      <c r="Z792" s="1"/>
      <c r="AA792" s="1"/>
      <c r="AB792" s="1"/>
      <c r="AC792" s="1"/>
      <c r="AD792" s="1"/>
      <c r="AE792" s="1"/>
      <c r="AF792" s="1"/>
      <c r="AG792" s="1"/>
    </row>
    <row r="793" spans="7:33" ht="15.75" customHeight="1" x14ac:dyDescent="0.25">
      <c r="G793" s="12"/>
      <c r="M793" s="1"/>
      <c r="Z793" s="1"/>
      <c r="AA793" s="1"/>
      <c r="AB793" s="1"/>
      <c r="AC793" s="1"/>
      <c r="AD793" s="1"/>
      <c r="AE793" s="1"/>
      <c r="AF793" s="1"/>
      <c r="AG793" s="1"/>
    </row>
    <row r="794" spans="7:33" ht="15.75" customHeight="1" x14ac:dyDescent="0.25">
      <c r="G794" s="12"/>
      <c r="M794" s="1"/>
      <c r="Z794" s="1"/>
      <c r="AA794" s="1"/>
      <c r="AB794" s="1"/>
      <c r="AC794" s="1"/>
      <c r="AD794" s="1"/>
      <c r="AE794" s="1"/>
      <c r="AF794" s="1"/>
      <c r="AG794" s="1"/>
    </row>
    <row r="795" spans="7:33" ht="15.75" customHeight="1" x14ac:dyDescent="0.25">
      <c r="G795" s="12"/>
      <c r="M795" s="1"/>
      <c r="Z795" s="1"/>
      <c r="AA795" s="1"/>
      <c r="AB795" s="1"/>
      <c r="AC795" s="1"/>
      <c r="AD795" s="1"/>
      <c r="AE795" s="1"/>
      <c r="AF795" s="1"/>
      <c r="AG795" s="1"/>
    </row>
    <row r="796" spans="7:33" ht="15.75" customHeight="1" x14ac:dyDescent="0.25">
      <c r="G796" s="12"/>
      <c r="M796" s="1"/>
      <c r="Z796" s="1"/>
      <c r="AA796" s="1"/>
      <c r="AB796" s="1"/>
      <c r="AC796" s="1"/>
      <c r="AD796" s="1"/>
      <c r="AE796" s="1"/>
      <c r="AF796" s="1"/>
      <c r="AG796" s="1"/>
    </row>
    <row r="797" spans="7:33" ht="15.75" customHeight="1" x14ac:dyDescent="0.25">
      <c r="G797" s="12"/>
      <c r="M797" s="1"/>
      <c r="Z797" s="1"/>
      <c r="AA797" s="1"/>
      <c r="AB797" s="1"/>
      <c r="AC797" s="1"/>
      <c r="AD797" s="1"/>
      <c r="AE797" s="1"/>
      <c r="AF797" s="1"/>
      <c r="AG797" s="1"/>
    </row>
    <row r="798" spans="7:33" ht="15.75" customHeight="1" x14ac:dyDescent="0.25">
      <c r="G798" s="12"/>
      <c r="M798" s="1"/>
      <c r="Z798" s="1"/>
      <c r="AA798" s="1"/>
      <c r="AB798" s="1"/>
      <c r="AC798" s="1"/>
      <c r="AD798" s="1"/>
      <c r="AE798" s="1"/>
      <c r="AF798" s="1"/>
      <c r="AG798" s="1"/>
    </row>
    <row r="799" spans="7:33" ht="15.75" customHeight="1" x14ac:dyDescent="0.25">
      <c r="G799" s="12"/>
      <c r="M799" s="1"/>
      <c r="Z799" s="1"/>
      <c r="AA799" s="1"/>
      <c r="AB799" s="1"/>
      <c r="AC799" s="1"/>
      <c r="AD799" s="1"/>
      <c r="AE799" s="1"/>
      <c r="AF799" s="1"/>
      <c r="AG799" s="1"/>
    </row>
    <row r="800" spans="7:33" ht="15.75" customHeight="1" x14ac:dyDescent="0.25">
      <c r="G800" s="12"/>
      <c r="M800" s="1"/>
      <c r="Z800" s="1"/>
      <c r="AA800" s="1"/>
      <c r="AB800" s="1"/>
      <c r="AC800" s="1"/>
      <c r="AD800" s="1"/>
      <c r="AE800" s="1"/>
      <c r="AF800" s="1"/>
      <c r="AG800" s="1"/>
    </row>
    <row r="801" spans="7:33" ht="15.75" customHeight="1" x14ac:dyDescent="0.25">
      <c r="G801" s="12"/>
      <c r="M801" s="1"/>
      <c r="Z801" s="1"/>
      <c r="AA801" s="1"/>
      <c r="AB801" s="1"/>
      <c r="AC801" s="1"/>
      <c r="AD801" s="1"/>
      <c r="AE801" s="1"/>
      <c r="AF801" s="1"/>
      <c r="AG801" s="1"/>
    </row>
    <row r="802" spans="7:33" ht="15.75" customHeight="1" x14ac:dyDescent="0.25">
      <c r="G802" s="12"/>
      <c r="M802" s="1"/>
      <c r="Z802" s="1"/>
      <c r="AA802" s="1"/>
      <c r="AB802" s="1"/>
      <c r="AC802" s="1"/>
      <c r="AD802" s="1"/>
      <c r="AE802" s="1"/>
      <c r="AF802" s="1"/>
      <c r="AG802" s="1"/>
    </row>
    <row r="803" spans="7:33" ht="15.75" customHeight="1" x14ac:dyDescent="0.25">
      <c r="G803" s="12"/>
      <c r="M803" s="1"/>
      <c r="Z803" s="1"/>
      <c r="AA803" s="1"/>
      <c r="AB803" s="1"/>
      <c r="AC803" s="1"/>
      <c r="AD803" s="1"/>
      <c r="AE803" s="1"/>
      <c r="AF803" s="1"/>
      <c r="AG803" s="1"/>
    </row>
    <row r="804" spans="7:33" ht="15.75" customHeight="1" x14ac:dyDescent="0.25">
      <c r="G804" s="12"/>
      <c r="M804" s="1"/>
      <c r="Z804" s="1"/>
      <c r="AA804" s="1"/>
      <c r="AB804" s="1"/>
      <c r="AC804" s="1"/>
      <c r="AD804" s="1"/>
      <c r="AE804" s="1"/>
      <c r="AF804" s="1"/>
      <c r="AG804" s="1"/>
    </row>
    <row r="805" spans="7:33" ht="15.75" customHeight="1" x14ac:dyDescent="0.25">
      <c r="G805" s="12"/>
      <c r="M805" s="1"/>
      <c r="Z805" s="1"/>
      <c r="AA805" s="1"/>
      <c r="AB805" s="1"/>
      <c r="AC805" s="1"/>
      <c r="AD805" s="1"/>
      <c r="AE805" s="1"/>
      <c r="AF805" s="1"/>
      <c r="AG805" s="1"/>
    </row>
    <row r="806" spans="7:33" ht="15.75" customHeight="1" x14ac:dyDescent="0.25">
      <c r="G806" s="12"/>
      <c r="M806" s="1"/>
      <c r="Z806" s="1"/>
      <c r="AA806" s="1"/>
      <c r="AB806" s="1"/>
      <c r="AC806" s="1"/>
      <c r="AD806" s="1"/>
      <c r="AE806" s="1"/>
      <c r="AF806" s="1"/>
      <c r="AG806" s="1"/>
    </row>
    <row r="807" spans="7:33" ht="15.75" customHeight="1" x14ac:dyDescent="0.25">
      <c r="G807" s="12"/>
      <c r="M807" s="1"/>
      <c r="Z807" s="1"/>
      <c r="AA807" s="1"/>
      <c r="AB807" s="1"/>
      <c r="AC807" s="1"/>
      <c r="AD807" s="1"/>
      <c r="AE807" s="1"/>
      <c r="AF807" s="1"/>
      <c r="AG807" s="1"/>
    </row>
    <row r="808" spans="7:33" ht="15.75" customHeight="1" x14ac:dyDescent="0.25">
      <c r="G808" s="12"/>
      <c r="M808" s="1"/>
      <c r="Z808" s="1"/>
      <c r="AA808" s="1"/>
      <c r="AB808" s="1"/>
      <c r="AC808" s="1"/>
      <c r="AD808" s="1"/>
      <c r="AE808" s="1"/>
      <c r="AF808" s="1"/>
      <c r="AG808" s="1"/>
    </row>
    <row r="809" spans="7:33" ht="15.75" customHeight="1" x14ac:dyDescent="0.25">
      <c r="G809" s="12"/>
      <c r="M809" s="1"/>
      <c r="Z809" s="1"/>
      <c r="AA809" s="1"/>
      <c r="AB809" s="1"/>
      <c r="AC809" s="1"/>
      <c r="AD809" s="1"/>
      <c r="AE809" s="1"/>
      <c r="AF809" s="1"/>
      <c r="AG809" s="1"/>
    </row>
    <row r="810" spans="7:33" ht="15.75" customHeight="1" x14ac:dyDescent="0.25">
      <c r="G810" s="12"/>
      <c r="M810" s="1"/>
      <c r="Z810" s="1"/>
      <c r="AA810" s="1"/>
      <c r="AB810" s="1"/>
      <c r="AC810" s="1"/>
      <c r="AD810" s="1"/>
      <c r="AE810" s="1"/>
      <c r="AF810" s="1"/>
      <c r="AG810" s="1"/>
    </row>
    <row r="811" spans="7:33" ht="15.75" customHeight="1" x14ac:dyDescent="0.25">
      <c r="G811" s="12"/>
      <c r="M811" s="1"/>
      <c r="Z811" s="1"/>
      <c r="AA811" s="1"/>
      <c r="AB811" s="1"/>
      <c r="AC811" s="1"/>
      <c r="AD811" s="1"/>
      <c r="AE811" s="1"/>
      <c r="AF811" s="1"/>
      <c r="AG811" s="1"/>
    </row>
    <row r="812" spans="7:33" ht="15.75" customHeight="1" x14ac:dyDescent="0.25">
      <c r="G812" s="12"/>
      <c r="M812" s="1"/>
      <c r="Z812" s="1"/>
      <c r="AA812" s="1"/>
      <c r="AB812" s="1"/>
      <c r="AC812" s="1"/>
      <c r="AD812" s="1"/>
      <c r="AE812" s="1"/>
      <c r="AF812" s="1"/>
      <c r="AG812" s="1"/>
    </row>
    <row r="813" spans="7:33" ht="15.75" customHeight="1" x14ac:dyDescent="0.25">
      <c r="G813" s="12"/>
      <c r="M813" s="1"/>
      <c r="Z813" s="1"/>
      <c r="AA813" s="1"/>
      <c r="AB813" s="1"/>
      <c r="AC813" s="1"/>
      <c r="AD813" s="1"/>
      <c r="AE813" s="1"/>
      <c r="AF813" s="1"/>
      <c r="AG813" s="1"/>
    </row>
    <row r="814" spans="7:33" ht="15.75" customHeight="1" x14ac:dyDescent="0.25">
      <c r="G814" s="12"/>
      <c r="M814" s="1"/>
      <c r="Z814" s="1"/>
      <c r="AA814" s="1"/>
      <c r="AB814" s="1"/>
      <c r="AC814" s="1"/>
      <c r="AD814" s="1"/>
      <c r="AE814" s="1"/>
      <c r="AF814" s="1"/>
      <c r="AG814" s="1"/>
    </row>
    <row r="815" spans="7:33" ht="15.75" customHeight="1" x14ac:dyDescent="0.25">
      <c r="G815" s="12"/>
      <c r="M815" s="1"/>
      <c r="Z815" s="1"/>
      <c r="AA815" s="1"/>
      <c r="AB815" s="1"/>
      <c r="AC815" s="1"/>
      <c r="AD815" s="1"/>
      <c r="AE815" s="1"/>
      <c r="AF815" s="1"/>
      <c r="AG815" s="1"/>
    </row>
    <row r="816" spans="7:33" ht="15.75" customHeight="1" x14ac:dyDescent="0.25">
      <c r="G816" s="12"/>
      <c r="M816" s="1"/>
      <c r="Z816" s="1"/>
      <c r="AA816" s="1"/>
      <c r="AB816" s="1"/>
      <c r="AC816" s="1"/>
      <c r="AD816" s="1"/>
      <c r="AE816" s="1"/>
      <c r="AF816" s="1"/>
      <c r="AG816" s="1"/>
    </row>
    <row r="817" spans="7:33" ht="15.75" customHeight="1" x14ac:dyDescent="0.25">
      <c r="G817" s="12"/>
      <c r="M817" s="1"/>
      <c r="Z817" s="1"/>
      <c r="AA817" s="1"/>
      <c r="AB817" s="1"/>
      <c r="AC817" s="1"/>
      <c r="AD817" s="1"/>
      <c r="AE817" s="1"/>
      <c r="AF817" s="1"/>
      <c r="AG817" s="1"/>
    </row>
    <row r="818" spans="7:33" ht="15.75" customHeight="1" x14ac:dyDescent="0.25">
      <c r="G818" s="12"/>
      <c r="M818" s="1"/>
      <c r="Z818" s="1"/>
      <c r="AA818" s="1"/>
      <c r="AB818" s="1"/>
      <c r="AC818" s="1"/>
      <c r="AD818" s="1"/>
      <c r="AE818" s="1"/>
      <c r="AF818" s="1"/>
      <c r="AG818" s="1"/>
    </row>
    <row r="819" spans="7:33" ht="15.75" customHeight="1" x14ac:dyDescent="0.25">
      <c r="G819" s="12"/>
      <c r="M819" s="1"/>
      <c r="Z819" s="1"/>
      <c r="AA819" s="1"/>
      <c r="AB819" s="1"/>
      <c r="AC819" s="1"/>
      <c r="AD819" s="1"/>
      <c r="AE819" s="1"/>
      <c r="AF819" s="1"/>
      <c r="AG819" s="1"/>
    </row>
    <row r="820" spans="7:33" ht="15.75" customHeight="1" x14ac:dyDescent="0.25">
      <c r="G820" s="12"/>
      <c r="M820" s="1"/>
      <c r="Z820" s="1"/>
      <c r="AA820" s="1"/>
      <c r="AB820" s="1"/>
      <c r="AC820" s="1"/>
      <c r="AD820" s="1"/>
      <c r="AE820" s="1"/>
      <c r="AF820" s="1"/>
      <c r="AG820" s="1"/>
    </row>
    <row r="821" spans="7:33" ht="15.75" customHeight="1" x14ac:dyDescent="0.25">
      <c r="G821" s="12"/>
      <c r="M821" s="1"/>
      <c r="Z821" s="1"/>
      <c r="AA821" s="1"/>
      <c r="AB821" s="1"/>
      <c r="AC821" s="1"/>
      <c r="AD821" s="1"/>
      <c r="AE821" s="1"/>
      <c r="AF821" s="1"/>
      <c r="AG821" s="1"/>
    </row>
    <row r="822" spans="7:33" ht="15.75" customHeight="1" x14ac:dyDescent="0.25">
      <c r="G822" s="12"/>
      <c r="M822" s="1"/>
      <c r="Z822" s="1"/>
      <c r="AA822" s="1"/>
      <c r="AB822" s="1"/>
      <c r="AC822" s="1"/>
      <c r="AD822" s="1"/>
      <c r="AE822" s="1"/>
      <c r="AF822" s="1"/>
      <c r="AG822" s="1"/>
    </row>
    <row r="823" spans="7:33" ht="15.75" customHeight="1" x14ac:dyDescent="0.25">
      <c r="G823" s="12"/>
      <c r="M823" s="1"/>
      <c r="Z823" s="1"/>
      <c r="AA823" s="1"/>
      <c r="AB823" s="1"/>
      <c r="AC823" s="1"/>
      <c r="AD823" s="1"/>
      <c r="AE823" s="1"/>
      <c r="AF823" s="1"/>
      <c r="AG823" s="1"/>
    </row>
    <row r="824" spans="7:33" ht="15.75" customHeight="1" x14ac:dyDescent="0.25">
      <c r="G824" s="12"/>
      <c r="M824" s="1"/>
      <c r="Z824" s="1"/>
      <c r="AA824" s="1"/>
      <c r="AB824" s="1"/>
      <c r="AC824" s="1"/>
      <c r="AD824" s="1"/>
      <c r="AE824" s="1"/>
      <c r="AF824" s="1"/>
      <c r="AG824" s="1"/>
    </row>
    <row r="825" spans="7:33" ht="15.75" customHeight="1" x14ac:dyDescent="0.25">
      <c r="G825" s="12"/>
      <c r="M825" s="1"/>
      <c r="Z825" s="1"/>
      <c r="AA825" s="1"/>
      <c r="AB825" s="1"/>
      <c r="AC825" s="1"/>
      <c r="AD825" s="1"/>
      <c r="AE825" s="1"/>
      <c r="AF825" s="1"/>
      <c r="AG825" s="1"/>
    </row>
    <row r="826" spans="7:33" ht="15.75" customHeight="1" x14ac:dyDescent="0.25">
      <c r="G826" s="12"/>
      <c r="M826" s="1"/>
      <c r="Z826" s="1"/>
      <c r="AA826" s="1"/>
      <c r="AB826" s="1"/>
      <c r="AC826" s="1"/>
      <c r="AD826" s="1"/>
      <c r="AE826" s="1"/>
      <c r="AF826" s="1"/>
      <c r="AG826" s="1"/>
    </row>
    <row r="827" spans="7:33" ht="15.75" customHeight="1" x14ac:dyDescent="0.25">
      <c r="G827" s="12"/>
      <c r="M827" s="1"/>
      <c r="Z827" s="1"/>
      <c r="AA827" s="1"/>
      <c r="AB827" s="1"/>
      <c r="AC827" s="1"/>
      <c r="AD827" s="1"/>
      <c r="AE827" s="1"/>
      <c r="AF827" s="1"/>
      <c r="AG827" s="1"/>
    </row>
    <row r="828" spans="7:33" ht="15.75" customHeight="1" x14ac:dyDescent="0.25">
      <c r="G828" s="12"/>
      <c r="M828" s="1"/>
      <c r="Z828" s="1"/>
      <c r="AA828" s="1"/>
      <c r="AB828" s="1"/>
      <c r="AC828" s="1"/>
      <c r="AD828" s="1"/>
      <c r="AE828" s="1"/>
      <c r="AF828" s="1"/>
      <c r="AG828" s="1"/>
    </row>
    <row r="829" spans="7:33" ht="15.75" customHeight="1" x14ac:dyDescent="0.25">
      <c r="G829" s="12"/>
      <c r="M829" s="1"/>
      <c r="Z829" s="1"/>
      <c r="AA829" s="1"/>
      <c r="AB829" s="1"/>
      <c r="AC829" s="1"/>
      <c r="AD829" s="1"/>
      <c r="AE829" s="1"/>
      <c r="AF829" s="1"/>
      <c r="AG829" s="1"/>
    </row>
    <row r="830" spans="7:33" ht="15.75" customHeight="1" x14ac:dyDescent="0.25">
      <c r="G830" s="12"/>
      <c r="M830" s="1"/>
      <c r="Z830" s="1"/>
      <c r="AA830" s="1"/>
      <c r="AB830" s="1"/>
      <c r="AC830" s="1"/>
      <c r="AD830" s="1"/>
      <c r="AE830" s="1"/>
      <c r="AF830" s="1"/>
      <c r="AG830" s="1"/>
    </row>
    <row r="831" spans="7:33" ht="15.75" customHeight="1" x14ac:dyDescent="0.25">
      <c r="G831" s="12"/>
      <c r="M831" s="1"/>
      <c r="Z831" s="1"/>
      <c r="AA831" s="1"/>
      <c r="AB831" s="1"/>
      <c r="AC831" s="1"/>
      <c r="AD831" s="1"/>
      <c r="AE831" s="1"/>
      <c r="AF831" s="1"/>
      <c r="AG831" s="1"/>
    </row>
    <row r="832" spans="7:33" ht="15.75" customHeight="1" x14ac:dyDescent="0.25">
      <c r="G832" s="12"/>
      <c r="M832" s="1"/>
      <c r="Z832" s="1"/>
      <c r="AA832" s="1"/>
      <c r="AB832" s="1"/>
      <c r="AC832" s="1"/>
      <c r="AD832" s="1"/>
      <c r="AE832" s="1"/>
      <c r="AF832" s="1"/>
      <c r="AG832" s="1"/>
    </row>
    <row r="833" spans="7:33" ht="15.75" customHeight="1" x14ac:dyDescent="0.25">
      <c r="G833" s="12"/>
      <c r="M833" s="1"/>
      <c r="Z833" s="1"/>
      <c r="AA833" s="1"/>
      <c r="AB833" s="1"/>
      <c r="AC833" s="1"/>
      <c r="AD833" s="1"/>
      <c r="AE833" s="1"/>
      <c r="AF833" s="1"/>
      <c r="AG833" s="1"/>
    </row>
    <row r="834" spans="7:33" ht="15.75" customHeight="1" x14ac:dyDescent="0.25">
      <c r="G834" s="12"/>
      <c r="M834" s="1"/>
      <c r="Z834" s="1"/>
      <c r="AA834" s="1"/>
      <c r="AB834" s="1"/>
      <c r="AC834" s="1"/>
      <c r="AD834" s="1"/>
      <c r="AE834" s="1"/>
      <c r="AF834" s="1"/>
      <c r="AG834" s="1"/>
    </row>
    <row r="835" spans="7:33" ht="15.75" customHeight="1" x14ac:dyDescent="0.25">
      <c r="G835" s="12"/>
      <c r="M835" s="1"/>
      <c r="Z835" s="1"/>
      <c r="AA835" s="1"/>
      <c r="AB835" s="1"/>
      <c r="AC835" s="1"/>
      <c r="AD835" s="1"/>
      <c r="AE835" s="1"/>
      <c r="AF835" s="1"/>
      <c r="AG835" s="1"/>
    </row>
    <row r="836" spans="7:33" ht="15.75" customHeight="1" x14ac:dyDescent="0.25">
      <c r="G836" s="12"/>
      <c r="M836" s="1"/>
      <c r="Z836" s="1"/>
      <c r="AA836" s="1"/>
      <c r="AB836" s="1"/>
      <c r="AC836" s="1"/>
      <c r="AD836" s="1"/>
      <c r="AE836" s="1"/>
      <c r="AF836" s="1"/>
      <c r="AG836" s="1"/>
    </row>
    <row r="837" spans="7:33" ht="15.75" customHeight="1" x14ac:dyDescent="0.25">
      <c r="G837" s="12"/>
      <c r="M837" s="1"/>
      <c r="Z837" s="1"/>
      <c r="AA837" s="1"/>
      <c r="AB837" s="1"/>
      <c r="AC837" s="1"/>
      <c r="AD837" s="1"/>
      <c r="AE837" s="1"/>
      <c r="AF837" s="1"/>
      <c r="AG837" s="1"/>
    </row>
    <row r="838" spans="7:33" ht="15.75" customHeight="1" x14ac:dyDescent="0.25">
      <c r="G838" s="12"/>
      <c r="M838" s="1"/>
      <c r="Z838" s="1"/>
      <c r="AA838" s="1"/>
      <c r="AB838" s="1"/>
      <c r="AC838" s="1"/>
      <c r="AD838" s="1"/>
      <c r="AE838" s="1"/>
      <c r="AF838" s="1"/>
      <c r="AG838" s="1"/>
    </row>
    <row r="839" spans="7:33" ht="15.75" customHeight="1" x14ac:dyDescent="0.25">
      <c r="G839" s="12"/>
      <c r="M839" s="1"/>
      <c r="Z839" s="1"/>
      <c r="AA839" s="1"/>
      <c r="AB839" s="1"/>
      <c r="AC839" s="1"/>
      <c r="AD839" s="1"/>
      <c r="AE839" s="1"/>
      <c r="AF839" s="1"/>
      <c r="AG839" s="1"/>
    </row>
    <row r="840" spans="7:33" ht="15.75" customHeight="1" x14ac:dyDescent="0.25">
      <c r="G840" s="12"/>
      <c r="M840" s="1"/>
      <c r="Z840" s="1"/>
      <c r="AA840" s="1"/>
      <c r="AB840" s="1"/>
      <c r="AC840" s="1"/>
      <c r="AD840" s="1"/>
      <c r="AE840" s="1"/>
      <c r="AF840" s="1"/>
      <c r="AG840" s="1"/>
    </row>
    <row r="841" spans="7:33" ht="15.75" customHeight="1" x14ac:dyDescent="0.25">
      <c r="G841" s="12"/>
      <c r="M841" s="1"/>
      <c r="Z841" s="1"/>
      <c r="AA841" s="1"/>
      <c r="AB841" s="1"/>
      <c r="AC841" s="1"/>
      <c r="AD841" s="1"/>
      <c r="AE841" s="1"/>
      <c r="AF841" s="1"/>
      <c r="AG841" s="1"/>
    </row>
    <row r="842" spans="7:33" ht="15.75" customHeight="1" x14ac:dyDescent="0.25">
      <c r="G842" s="12"/>
      <c r="M842" s="1"/>
      <c r="Z842" s="1"/>
      <c r="AA842" s="1"/>
      <c r="AB842" s="1"/>
      <c r="AC842" s="1"/>
      <c r="AD842" s="1"/>
      <c r="AE842" s="1"/>
      <c r="AF842" s="1"/>
      <c r="AG842" s="1"/>
    </row>
    <row r="843" spans="7:33" ht="15.75" customHeight="1" x14ac:dyDescent="0.25">
      <c r="G843" s="12"/>
      <c r="M843" s="1"/>
      <c r="Z843" s="1"/>
      <c r="AA843" s="1"/>
      <c r="AB843" s="1"/>
      <c r="AC843" s="1"/>
      <c r="AD843" s="1"/>
      <c r="AE843" s="1"/>
      <c r="AF843" s="1"/>
      <c r="AG843" s="1"/>
    </row>
    <row r="844" spans="7:33" ht="15.75" customHeight="1" x14ac:dyDescent="0.25">
      <c r="G844" s="12"/>
      <c r="M844" s="1"/>
      <c r="Z844" s="1"/>
      <c r="AA844" s="1"/>
      <c r="AB844" s="1"/>
      <c r="AC844" s="1"/>
      <c r="AD844" s="1"/>
      <c r="AE844" s="1"/>
      <c r="AF844" s="1"/>
      <c r="AG844" s="1"/>
    </row>
    <row r="845" spans="7:33" ht="15.75" customHeight="1" x14ac:dyDescent="0.25">
      <c r="G845" s="12"/>
      <c r="M845" s="1"/>
      <c r="Z845" s="1"/>
      <c r="AA845" s="1"/>
      <c r="AB845" s="1"/>
      <c r="AC845" s="1"/>
      <c r="AD845" s="1"/>
      <c r="AE845" s="1"/>
      <c r="AF845" s="1"/>
      <c r="AG845" s="1"/>
    </row>
    <row r="846" spans="7:33" ht="15.75" customHeight="1" x14ac:dyDescent="0.25">
      <c r="G846" s="12"/>
      <c r="M846" s="1"/>
      <c r="Z846" s="1"/>
      <c r="AA846" s="1"/>
      <c r="AB846" s="1"/>
      <c r="AC846" s="1"/>
      <c r="AD846" s="1"/>
      <c r="AE846" s="1"/>
      <c r="AF846" s="1"/>
      <c r="AG846" s="1"/>
    </row>
    <row r="847" spans="7:33" ht="15.75" customHeight="1" x14ac:dyDescent="0.25">
      <c r="G847" s="12"/>
      <c r="M847" s="1"/>
      <c r="Z847" s="1"/>
      <c r="AA847" s="1"/>
      <c r="AB847" s="1"/>
      <c r="AC847" s="1"/>
      <c r="AD847" s="1"/>
      <c r="AE847" s="1"/>
      <c r="AF847" s="1"/>
      <c r="AG847" s="1"/>
    </row>
    <row r="848" spans="7:33" ht="15.75" customHeight="1" x14ac:dyDescent="0.25">
      <c r="G848" s="12"/>
      <c r="M848" s="1"/>
      <c r="Z848" s="1"/>
      <c r="AA848" s="1"/>
      <c r="AB848" s="1"/>
      <c r="AC848" s="1"/>
      <c r="AD848" s="1"/>
      <c r="AE848" s="1"/>
      <c r="AF848" s="1"/>
      <c r="AG848" s="1"/>
    </row>
    <row r="849" spans="7:33" ht="15.75" customHeight="1" x14ac:dyDescent="0.25">
      <c r="G849" s="12"/>
      <c r="M849" s="1"/>
      <c r="Z849" s="1"/>
      <c r="AA849" s="1"/>
      <c r="AB849" s="1"/>
      <c r="AC849" s="1"/>
      <c r="AD849" s="1"/>
      <c r="AE849" s="1"/>
      <c r="AF849" s="1"/>
      <c r="AG849" s="1"/>
    </row>
    <row r="850" spans="7:33" ht="15.75" customHeight="1" x14ac:dyDescent="0.25">
      <c r="G850" s="12"/>
      <c r="M850" s="1"/>
      <c r="Z850" s="1"/>
      <c r="AA850" s="1"/>
      <c r="AB850" s="1"/>
      <c r="AC850" s="1"/>
      <c r="AD850" s="1"/>
      <c r="AE850" s="1"/>
      <c r="AF850" s="1"/>
      <c r="AG850" s="1"/>
    </row>
    <row r="851" spans="7:33" ht="15.75" customHeight="1" x14ac:dyDescent="0.25">
      <c r="G851" s="12"/>
      <c r="M851" s="1"/>
      <c r="Z851" s="1"/>
      <c r="AA851" s="1"/>
      <c r="AB851" s="1"/>
      <c r="AC851" s="1"/>
      <c r="AD851" s="1"/>
      <c r="AE851" s="1"/>
      <c r="AF851" s="1"/>
      <c r="AG851" s="1"/>
    </row>
    <row r="852" spans="7:33" ht="15.75" customHeight="1" x14ac:dyDescent="0.25">
      <c r="G852" s="12"/>
      <c r="M852" s="1"/>
      <c r="Z852" s="1"/>
      <c r="AA852" s="1"/>
      <c r="AB852" s="1"/>
      <c r="AC852" s="1"/>
      <c r="AD852" s="1"/>
      <c r="AE852" s="1"/>
      <c r="AF852" s="1"/>
      <c r="AG852" s="1"/>
    </row>
    <row r="853" spans="7:33" ht="15.75" customHeight="1" x14ac:dyDescent="0.25">
      <c r="G853" s="12"/>
      <c r="M853" s="1"/>
      <c r="Z853" s="1"/>
      <c r="AA853" s="1"/>
      <c r="AB853" s="1"/>
      <c r="AC853" s="1"/>
      <c r="AD853" s="1"/>
      <c r="AE853" s="1"/>
      <c r="AF853" s="1"/>
      <c r="AG853" s="1"/>
    </row>
    <row r="854" spans="7:33" ht="15.75" customHeight="1" x14ac:dyDescent="0.25">
      <c r="G854" s="12"/>
      <c r="M854" s="1"/>
      <c r="Z854" s="1"/>
      <c r="AA854" s="1"/>
      <c r="AB854" s="1"/>
      <c r="AC854" s="1"/>
      <c r="AD854" s="1"/>
      <c r="AE854" s="1"/>
      <c r="AF854" s="1"/>
      <c r="AG854" s="1"/>
    </row>
    <row r="855" spans="7:33" ht="15.75" customHeight="1" x14ac:dyDescent="0.25">
      <c r="G855" s="12"/>
      <c r="M855" s="1"/>
      <c r="Z855" s="1"/>
      <c r="AA855" s="1"/>
      <c r="AB855" s="1"/>
      <c r="AC855" s="1"/>
      <c r="AD855" s="1"/>
      <c r="AE855" s="1"/>
      <c r="AF855" s="1"/>
      <c r="AG855" s="1"/>
    </row>
    <row r="856" spans="7:33" ht="15.75" customHeight="1" x14ac:dyDescent="0.25">
      <c r="G856" s="12"/>
      <c r="M856" s="1"/>
      <c r="Z856" s="1"/>
      <c r="AA856" s="1"/>
      <c r="AB856" s="1"/>
      <c r="AC856" s="1"/>
      <c r="AD856" s="1"/>
      <c r="AE856" s="1"/>
      <c r="AF856" s="1"/>
      <c r="AG856" s="1"/>
    </row>
    <row r="857" spans="7:33" ht="15.75" customHeight="1" x14ac:dyDescent="0.25">
      <c r="G857" s="12"/>
      <c r="M857" s="1"/>
      <c r="Z857" s="1"/>
      <c r="AA857" s="1"/>
      <c r="AB857" s="1"/>
      <c r="AC857" s="1"/>
      <c r="AD857" s="1"/>
      <c r="AE857" s="1"/>
      <c r="AF857" s="1"/>
      <c r="AG857" s="1"/>
    </row>
    <row r="858" spans="7:33" ht="15.75" customHeight="1" x14ac:dyDescent="0.25">
      <c r="G858" s="12"/>
      <c r="M858" s="1"/>
      <c r="Z858" s="1"/>
      <c r="AA858" s="1"/>
      <c r="AB858" s="1"/>
      <c r="AC858" s="1"/>
      <c r="AD858" s="1"/>
      <c r="AE858" s="1"/>
      <c r="AF858" s="1"/>
      <c r="AG858" s="1"/>
    </row>
    <row r="859" spans="7:33" ht="15.75" customHeight="1" x14ac:dyDescent="0.25">
      <c r="G859" s="12"/>
      <c r="M859" s="1"/>
      <c r="Z859" s="1"/>
      <c r="AA859" s="1"/>
      <c r="AB859" s="1"/>
      <c r="AC859" s="1"/>
      <c r="AD859" s="1"/>
      <c r="AE859" s="1"/>
      <c r="AF859" s="1"/>
      <c r="AG859" s="1"/>
    </row>
    <row r="860" spans="7:33" ht="15.75" customHeight="1" x14ac:dyDescent="0.25">
      <c r="G860" s="12"/>
      <c r="M860" s="1"/>
      <c r="Z860" s="1"/>
      <c r="AA860" s="1"/>
      <c r="AB860" s="1"/>
      <c r="AC860" s="1"/>
      <c r="AD860" s="1"/>
      <c r="AE860" s="1"/>
      <c r="AF860" s="1"/>
      <c r="AG860" s="1"/>
    </row>
    <row r="861" spans="7:33" ht="15.75" customHeight="1" x14ac:dyDescent="0.25">
      <c r="G861" s="12"/>
      <c r="M861" s="1"/>
      <c r="Z861" s="1"/>
      <c r="AA861" s="1"/>
      <c r="AB861" s="1"/>
      <c r="AC861" s="1"/>
      <c r="AD861" s="1"/>
      <c r="AE861" s="1"/>
      <c r="AF861" s="1"/>
      <c r="AG861" s="1"/>
    </row>
    <row r="862" spans="7:33" ht="15.75" customHeight="1" x14ac:dyDescent="0.25">
      <c r="G862" s="12"/>
      <c r="M862" s="1"/>
      <c r="Z862" s="1"/>
      <c r="AA862" s="1"/>
      <c r="AB862" s="1"/>
      <c r="AC862" s="1"/>
      <c r="AD862" s="1"/>
      <c r="AE862" s="1"/>
      <c r="AF862" s="1"/>
      <c r="AG862" s="1"/>
    </row>
    <row r="863" spans="7:33" ht="15.75" customHeight="1" x14ac:dyDescent="0.25">
      <c r="G863" s="12"/>
      <c r="M863" s="1"/>
      <c r="Z863" s="1"/>
      <c r="AA863" s="1"/>
      <c r="AB863" s="1"/>
      <c r="AC863" s="1"/>
      <c r="AD863" s="1"/>
      <c r="AE863" s="1"/>
      <c r="AF863" s="1"/>
      <c r="AG863" s="1"/>
    </row>
    <row r="864" spans="7:33" ht="15.75" customHeight="1" x14ac:dyDescent="0.25">
      <c r="G864" s="12"/>
      <c r="M864" s="1"/>
      <c r="Z864" s="1"/>
      <c r="AA864" s="1"/>
      <c r="AB864" s="1"/>
      <c r="AC864" s="1"/>
      <c r="AD864" s="1"/>
      <c r="AE864" s="1"/>
      <c r="AF864" s="1"/>
      <c r="AG864" s="1"/>
    </row>
    <row r="865" spans="7:33" ht="15.75" customHeight="1" x14ac:dyDescent="0.25">
      <c r="G865" s="12"/>
      <c r="M865" s="1"/>
      <c r="Z865" s="1"/>
      <c r="AA865" s="1"/>
      <c r="AB865" s="1"/>
      <c r="AC865" s="1"/>
      <c r="AD865" s="1"/>
      <c r="AE865" s="1"/>
      <c r="AF865" s="1"/>
      <c r="AG865" s="1"/>
    </row>
    <row r="866" spans="7:33" ht="15.75" customHeight="1" x14ac:dyDescent="0.25">
      <c r="G866" s="12"/>
      <c r="M866" s="1"/>
      <c r="Z866" s="1"/>
      <c r="AA866" s="1"/>
      <c r="AB866" s="1"/>
      <c r="AC866" s="1"/>
      <c r="AD866" s="1"/>
      <c r="AE866" s="1"/>
      <c r="AF866" s="1"/>
      <c r="AG866" s="1"/>
    </row>
    <row r="867" spans="7:33" ht="15.75" customHeight="1" x14ac:dyDescent="0.25">
      <c r="G867" s="12"/>
      <c r="M867" s="1"/>
      <c r="Z867" s="1"/>
      <c r="AA867" s="1"/>
      <c r="AB867" s="1"/>
      <c r="AC867" s="1"/>
      <c r="AD867" s="1"/>
      <c r="AE867" s="1"/>
      <c r="AF867" s="1"/>
      <c r="AG867" s="1"/>
    </row>
    <row r="868" spans="7:33" ht="15.75" customHeight="1" x14ac:dyDescent="0.25">
      <c r="G868" s="12"/>
      <c r="M868" s="1"/>
      <c r="Z868" s="1"/>
      <c r="AA868" s="1"/>
      <c r="AB868" s="1"/>
      <c r="AC868" s="1"/>
      <c r="AD868" s="1"/>
      <c r="AE868" s="1"/>
      <c r="AF868" s="1"/>
      <c r="AG868" s="1"/>
    </row>
    <row r="869" spans="7:33" ht="15.75" customHeight="1" x14ac:dyDescent="0.25">
      <c r="G869" s="12"/>
      <c r="M869" s="1"/>
      <c r="Z869" s="1"/>
      <c r="AA869" s="1"/>
      <c r="AB869" s="1"/>
      <c r="AC869" s="1"/>
      <c r="AD869" s="1"/>
      <c r="AE869" s="1"/>
      <c r="AF869" s="1"/>
      <c r="AG869" s="1"/>
    </row>
    <row r="870" spans="7:33" ht="15.75" customHeight="1" x14ac:dyDescent="0.25">
      <c r="G870" s="12"/>
      <c r="M870" s="1"/>
      <c r="Z870" s="1"/>
      <c r="AA870" s="1"/>
      <c r="AB870" s="1"/>
      <c r="AC870" s="1"/>
      <c r="AD870" s="1"/>
      <c r="AE870" s="1"/>
      <c r="AF870" s="1"/>
      <c r="AG870" s="1"/>
    </row>
    <row r="871" spans="7:33" ht="15.75" customHeight="1" x14ac:dyDescent="0.25">
      <c r="G871" s="12"/>
      <c r="M871" s="1"/>
      <c r="Z871" s="1"/>
      <c r="AA871" s="1"/>
      <c r="AB871" s="1"/>
      <c r="AC871" s="1"/>
      <c r="AD871" s="1"/>
      <c r="AE871" s="1"/>
      <c r="AF871" s="1"/>
      <c r="AG871" s="1"/>
    </row>
    <row r="872" spans="7:33" ht="15.75" customHeight="1" x14ac:dyDescent="0.25">
      <c r="G872" s="12"/>
      <c r="M872" s="1"/>
      <c r="Z872" s="1"/>
      <c r="AA872" s="1"/>
      <c r="AB872" s="1"/>
      <c r="AC872" s="1"/>
      <c r="AD872" s="1"/>
      <c r="AE872" s="1"/>
      <c r="AF872" s="1"/>
      <c r="AG872" s="1"/>
    </row>
    <row r="873" spans="7:33" ht="15.75" customHeight="1" x14ac:dyDescent="0.25">
      <c r="G873" s="12"/>
      <c r="M873" s="1"/>
      <c r="Z873" s="1"/>
      <c r="AA873" s="1"/>
      <c r="AB873" s="1"/>
      <c r="AC873" s="1"/>
      <c r="AD873" s="1"/>
      <c r="AE873" s="1"/>
      <c r="AF873" s="1"/>
      <c r="AG873" s="1"/>
    </row>
    <row r="874" spans="7:33" ht="15.75" customHeight="1" x14ac:dyDescent="0.25">
      <c r="G874" s="12"/>
      <c r="M874" s="1"/>
      <c r="Z874" s="1"/>
      <c r="AA874" s="1"/>
      <c r="AB874" s="1"/>
      <c r="AC874" s="1"/>
      <c r="AD874" s="1"/>
      <c r="AE874" s="1"/>
      <c r="AF874" s="1"/>
      <c r="AG874" s="1"/>
    </row>
    <row r="875" spans="7:33" ht="15.75" customHeight="1" x14ac:dyDescent="0.25">
      <c r="G875" s="12"/>
      <c r="M875" s="1"/>
      <c r="Z875" s="1"/>
      <c r="AA875" s="1"/>
      <c r="AB875" s="1"/>
      <c r="AC875" s="1"/>
      <c r="AD875" s="1"/>
      <c r="AE875" s="1"/>
      <c r="AF875" s="1"/>
      <c r="AG875" s="1"/>
    </row>
    <row r="876" spans="7:33" ht="15.75" customHeight="1" x14ac:dyDescent="0.25">
      <c r="G876" s="12"/>
      <c r="M876" s="1"/>
      <c r="Z876" s="1"/>
      <c r="AA876" s="1"/>
      <c r="AB876" s="1"/>
      <c r="AC876" s="1"/>
      <c r="AD876" s="1"/>
      <c r="AE876" s="1"/>
      <c r="AF876" s="1"/>
      <c r="AG876" s="1"/>
    </row>
    <row r="877" spans="7:33" ht="15.75" customHeight="1" x14ac:dyDescent="0.25">
      <c r="G877" s="12"/>
      <c r="M877" s="1"/>
      <c r="Z877" s="1"/>
      <c r="AA877" s="1"/>
      <c r="AB877" s="1"/>
      <c r="AC877" s="1"/>
      <c r="AD877" s="1"/>
      <c r="AE877" s="1"/>
      <c r="AF877" s="1"/>
      <c r="AG877" s="1"/>
    </row>
    <row r="878" spans="7:33" ht="15.75" customHeight="1" x14ac:dyDescent="0.25">
      <c r="G878" s="12"/>
      <c r="M878" s="1"/>
      <c r="Z878" s="1"/>
      <c r="AA878" s="1"/>
      <c r="AB878" s="1"/>
      <c r="AC878" s="1"/>
      <c r="AD878" s="1"/>
      <c r="AE878" s="1"/>
      <c r="AF878" s="1"/>
      <c r="AG878" s="1"/>
    </row>
    <row r="879" spans="7:33" ht="15.75" customHeight="1" x14ac:dyDescent="0.25">
      <c r="G879" s="12"/>
      <c r="M879" s="1"/>
      <c r="Z879" s="1"/>
      <c r="AA879" s="1"/>
      <c r="AB879" s="1"/>
      <c r="AC879" s="1"/>
      <c r="AD879" s="1"/>
      <c r="AE879" s="1"/>
      <c r="AF879" s="1"/>
      <c r="AG879" s="1"/>
    </row>
    <row r="880" spans="7:33" ht="15.75" customHeight="1" x14ac:dyDescent="0.25">
      <c r="G880" s="12"/>
      <c r="M880" s="1"/>
      <c r="Z880" s="1"/>
      <c r="AA880" s="1"/>
      <c r="AB880" s="1"/>
      <c r="AC880" s="1"/>
      <c r="AD880" s="1"/>
      <c r="AE880" s="1"/>
      <c r="AF880" s="1"/>
      <c r="AG880" s="1"/>
    </row>
    <row r="881" spans="7:33" ht="15.75" customHeight="1" x14ac:dyDescent="0.25">
      <c r="G881" s="12"/>
      <c r="M881" s="1"/>
      <c r="Z881" s="1"/>
      <c r="AA881" s="1"/>
      <c r="AB881" s="1"/>
      <c r="AC881" s="1"/>
      <c r="AD881" s="1"/>
      <c r="AE881" s="1"/>
      <c r="AF881" s="1"/>
      <c r="AG881" s="1"/>
    </row>
    <row r="882" spans="7:33" ht="15.75" customHeight="1" x14ac:dyDescent="0.25">
      <c r="G882" s="12"/>
      <c r="M882" s="1"/>
      <c r="Z882" s="1"/>
      <c r="AA882" s="1"/>
      <c r="AB882" s="1"/>
      <c r="AC882" s="1"/>
      <c r="AD882" s="1"/>
      <c r="AE882" s="1"/>
      <c r="AF882" s="1"/>
      <c r="AG882" s="1"/>
    </row>
    <row r="883" spans="7:33" ht="15.75" customHeight="1" x14ac:dyDescent="0.25">
      <c r="G883" s="12"/>
      <c r="M883" s="1"/>
      <c r="Z883" s="1"/>
      <c r="AA883" s="1"/>
      <c r="AB883" s="1"/>
      <c r="AC883" s="1"/>
      <c r="AD883" s="1"/>
      <c r="AE883" s="1"/>
      <c r="AF883" s="1"/>
      <c r="AG883" s="1"/>
    </row>
    <row r="884" spans="7:33" ht="15.75" customHeight="1" x14ac:dyDescent="0.25">
      <c r="G884" s="12"/>
      <c r="M884" s="1"/>
      <c r="Z884" s="1"/>
      <c r="AA884" s="1"/>
      <c r="AB884" s="1"/>
      <c r="AC884" s="1"/>
      <c r="AD884" s="1"/>
      <c r="AE884" s="1"/>
      <c r="AF884" s="1"/>
      <c r="AG884" s="1"/>
    </row>
    <row r="885" spans="7:33" ht="15.75" customHeight="1" x14ac:dyDescent="0.25">
      <c r="G885" s="12"/>
      <c r="M885" s="1"/>
      <c r="Z885" s="1"/>
      <c r="AA885" s="1"/>
      <c r="AB885" s="1"/>
      <c r="AC885" s="1"/>
      <c r="AD885" s="1"/>
      <c r="AE885" s="1"/>
      <c r="AF885" s="1"/>
      <c r="AG885" s="1"/>
    </row>
    <row r="886" spans="7:33" ht="15.75" customHeight="1" x14ac:dyDescent="0.25">
      <c r="G886" s="12"/>
      <c r="M886" s="1"/>
      <c r="Z886" s="1"/>
      <c r="AA886" s="1"/>
      <c r="AB886" s="1"/>
      <c r="AC886" s="1"/>
      <c r="AD886" s="1"/>
      <c r="AE886" s="1"/>
      <c r="AF886" s="1"/>
      <c r="AG886" s="1"/>
    </row>
    <row r="887" spans="7:33" ht="15.75" customHeight="1" x14ac:dyDescent="0.25">
      <c r="G887" s="12"/>
      <c r="M887" s="1"/>
      <c r="Z887" s="1"/>
      <c r="AA887" s="1"/>
      <c r="AB887" s="1"/>
      <c r="AC887" s="1"/>
      <c r="AD887" s="1"/>
      <c r="AE887" s="1"/>
      <c r="AF887" s="1"/>
      <c r="AG887" s="1"/>
    </row>
    <row r="888" spans="7:33" ht="15.75" customHeight="1" x14ac:dyDescent="0.25">
      <c r="G888" s="12"/>
      <c r="M888" s="1"/>
      <c r="Z888" s="1"/>
      <c r="AA888" s="1"/>
      <c r="AB888" s="1"/>
      <c r="AC888" s="1"/>
      <c r="AD888" s="1"/>
      <c r="AE888" s="1"/>
      <c r="AF888" s="1"/>
      <c r="AG888" s="1"/>
    </row>
    <row r="889" spans="7:33" ht="15.75" customHeight="1" x14ac:dyDescent="0.25">
      <c r="G889" s="12"/>
      <c r="M889" s="1"/>
      <c r="Z889" s="1"/>
      <c r="AA889" s="1"/>
      <c r="AB889" s="1"/>
      <c r="AC889" s="1"/>
      <c r="AD889" s="1"/>
      <c r="AE889" s="1"/>
      <c r="AF889" s="1"/>
      <c r="AG889" s="1"/>
    </row>
    <row r="890" spans="7:33" ht="15.75" customHeight="1" x14ac:dyDescent="0.25">
      <c r="G890" s="12"/>
      <c r="M890" s="1"/>
      <c r="Z890" s="1"/>
      <c r="AA890" s="1"/>
      <c r="AB890" s="1"/>
      <c r="AC890" s="1"/>
      <c r="AD890" s="1"/>
      <c r="AE890" s="1"/>
      <c r="AF890" s="1"/>
      <c r="AG890" s="1"/>
    </row>
    <row r="891" spans="7:33" ht="15.75" customHeight="1" x14ac:dyDescent="0.25">
      <c r="G891" s="12"/>
      <c r="M891" s="1"/>
      <c r="Z891" s="1"/>
      <c r="AA891" s="1"/>
      <c r="AB891" s="1"/>
      <c r="AC891" s="1"/>
      <c r="AD891" s="1"/>
      <c r="AE891" s="1"/>
      <c r="AF891" s="1"/>
      <c r="AG891" s="1"/>
    </row>
    <row r="892" spans="7:33" ht="15.75" customHeight="1" x14ac:dyDescent="0.25">
      <c r="G892" s="12"/>
      <c r="M892" s="1"/>
      <c r="Z892" s="1"/>
      <c r="AA892" s="1"/>
      <c r="AB892" s="1"/>
      <c r="AC892" s="1"/>
      <c r="AD892" s="1"/>
      <c r="AE892" s="1"/>
      <c r="AF892" s="1"/>
      <c r="AG892" s="1"/>
    </row>
    <row r="893" spans="7:33" ht="15.75" customHeight="1" x14ac:dyDescent="0.25">
      <c r="G893" s="12"/>
      <c r="M893" s="1"/>
      <c r="Z893" s="1"/>
      <c r="AA893" s="1"/>
      <c r="AB893" s="1"/>
      <c r="AC893" s="1"/>
      <c r="AD893" s="1"/>
      <c r="AE893" s="1"/>
      <c r="AF893" s="1"/>
      <c r="AG893" s="1"/>
    </row>
    <row r="894" spans="7:33" ht="15.75" customHeight="1" x14ac:dyDescent="0.25">
      <c r="G894" s="12"/>
      <c r="M894" s="1"/>
      <c r="Z894" s="1"/>
      <c r="AA894" s="1"/>
      <c r="AB894" s="1"/>
      <c r="AC894" s="1"/>
      <c r="AD894" s="1"/>
      <c r="AE894" s="1"/>
      <c r="AF894" s="1"/>
      <c r="AG894" s="1"/>
    </row>
    <row r="895" spans="7:33" ht="15.75" customHeight="1" x14ac:dyDescent="0.25">
      <c r="G895" s="12"/>
      <c r="M895" s="1"/>
      <c r="Z895" s="1"/>
      <c r="AA895" s="1"/>
      <c r="AB895" s="1"/>
      <c r="AC895" s="1"/>
      <c r="AD895" s="1"/>
      <c r="AE895" s="1"/>
      <c r="AF895" s="1"/>
      <c r="AG895" s="1"/>
    </row>
    <row r="896" spans="7:33" ht="15.75" customHeight="1" x14ac:dyDescent="0.25">
      <c r="G896" s="12"/>
      <c r="M896" s="1"/>
      <c r="Z896" s="1"/>
      <c r="AA896" s="1"/>
      <c r="AB896" s="1"/>
      <c r="AC896" s="1"/>
      <c r="AD896" s="1"/>
      <c r="AE896" s="1"/>
      <c r="AF896" s="1"/>
      <c r="AG896" s="1"/>
    </row>
    <row r="897" spans="7:33" ht="15.75" customHeight="1" x14ac:dyDescent="0.25">
      <c r="G897" s="12"/>
      <c r="M897" s="1"/>
      <c r="Z897" s="1"/>
      <c r="AA897" s="1"/>
      <c r="AB897" s="1"/>
      <c r="AC897" s="1"/>
      <c r="AD897" s="1"/>
      <c r="AE897" s="1"/>
      <c r="AF897" s="1"/>
      <c r="AG897" s="1"/>
    </row>
    <row r="898" spans="7:33" ht="15.75" customHeight="1" x14ac:dyDescent="0.25">
      <c r="G898" s="12"/>
      <c r="M898" s="1"/>
      <c r="Z898" s="1"/>
      <c r="AA898" s="1"/>
      <c r="AB898" s="1"/>
      <c r="AC898" s="1"/>
      <c r="AD898" s="1"/>
      <c r="AE898" s="1"/>
      <c r="AF898" s="1"/>
      <c r="AG898" s="1"/>
    </row>
    <row r="899" spans="7:33" ht="15.75" customHeight="1" x14ac:dyDescent="0.25">
      <c r="G899" s="12"/>
      <c r="M899" s="1"/>
      <c r="Z899" s="1"/>
      <c r="AA899" s="1"/>
      <c r="AB899" s="1"/>
      <c r="AC899" s="1"/>
      <c r="AD899" s="1"/>
      <c r="AE899" s="1"/>
      <c r="AF899" s="1"/>
      <c r="AG899" s="1"/>
    </row>
    <row r="900" spans="7:33" ht="15.75" customHeight="1" x14ac:dyDescent="0.25">
      <c r="G900" s="12"/>
      <c r="M900" s="1"/>
      <c r="Z900" s="1"/>
      <c r="AA900" s="1"/>
      <c r="AB900" s="1"/>
      <c r="AC900" s="1"/>
      <c r="AD900" s="1"/>
      <c r="AE900" s="1"/>
      <c r="AF900" s="1"/>
      <c r="AG900" s="1"/>
    </row>
    <row r="901" spans="7:33" ht="15.75" customHeight="1" x14ac:dyDescent="0.25">
      <c r="G901" s="12"/>
      <c r="M901" s="1"/>
      <c r="Z901" s="1"/>
      <c r="AA901" s="1"/>
      <c r="AB901" s="1"/>
      <c r="AC901" s="1"/>
      <c r="AD901" s="1"/>
      <c r="AE901" s="1"/>
      <c r="AF901" s="1"/>
      <c r="AG901" s="1"/>
    </row>
    <row r="902" spans="7:33" ht="15.75" customHeight="1" x14ac:dyDescent="0.25">
      <c r="G902" s="12"/>
      <c r="M902" s="1"/>
      <c r="Z902" s="1"/>
      <c r="AA902" s="1"/>
      <c r="AB902" s="1"/>
      <c r="AC902" s="1"/>
      <c r="AD902" s="1"/>
      <c r="AE902" s="1"/>
      <c r="AF902" s="1"/>
      <c r="AG902" s="1"/>
    </row>
    <row r="903" spans="7:33" ht="15.75" customHeight="1" x14ac:dyDescent="0.25">
      <c r="G903" s="12"/>
      <c r="M903" s="1"/>
      <c r="Z903" s="1"/>
      <c r="AA903" s="1"/>
      <c r="AB903" s="1"/>
      <c r="AC903" s="1"/>
      <c r="AD903" s="1"/>
      <c r="AE903" s="1"/>
      <c r="AF903" s="1"/>
      <c r="AG903" s="1"/>
    </row>
    <row r="904" spans="7:33" ht="15.75" customHeight="1" x14ac:dyDescent="0.25">
      <c r="G904" s="12"/>
      <c r="M904" s="1"/>
      <c r="Z904" s="1"/>
      <c r="AA904" s="1"/>
      <c r="AB904" s="1"/>
      <c r="AC904" s="1"/>
      <c r="AD904" s="1"/>
      <c r="AE904" s="1"/>
      <c r="AF904" s="1"/>
      <c r="AG904" s="1"/>
    </row>
    <row r="905" spans="7:33" ht="15.75" customHeight="1" x14ac:dyDescent="0.25">
      <c r="G905" s="12"/>
      <c r="M905" s="1"/>
      <c r="Z905" s="1"/>
      <c r="AA905" s="1"/>
      <c r="AB905" s="1"/>
      <c r="AC905" s="1"/>
      <c r="AD905" s="1"/>
      <c r="AE905" s="1"/>
      <c r="AF905" s="1"/>
      <c r="AG905" s="1"/>
    </row>
    <row r="906" spans="7:33" ht="15.75" customHeight="1" x14ac:dyDescent="0.25">
      <c r="G906" s="12"/>
      <c r="M906" s="1"/>
      <c r="Z906" s="1"/>
      <c r="AA906" s="1"/>
      <c r="AB906" s="1"/>
      <c r="AC906" s="1"/>
      <c r="AD906" s="1"/>
      <c r="AE906" s="1"/>
      <c r="AF906" s="1"/>
      <c r="AG906" s="1"/>
    </row>
    <row r="907" spans="7:33" ht="15.75" customHeight="1" x14ac:dyDescent="0.25">
      <c r="G907" s="12"/>
      <c r="M907" s="1"/>
      <c r="Z907" s="1"/>
      <c r="AA907" s="1"/>
      <c r="AB907" s="1"/>
      <c r="AC907" s="1"/>
      <c r="AD907" s="1"/>
      <c r="AE907" s="1"/>
      <c r="AF907" s="1"/>
      <c r="AG907" s="1"/>
    </row>
    <row r="908" spans="7:33" ht="15.75" customHeight="1" x14ac:dyDescent="0.25">
      <c r="G908" s="12"/>
      <c r="M908" s="1"/>
      <c r="Z908" s="1"/>
      <c r="AA908" s="1"/>
      <c r="AB908" s="1"/>
      <c r="AC908" s="1"/>
      <c r="AD908" s="1"/>
      <c r="AE908" s="1"/>
      <c r="AF908" s="1"/>
      <c r="AG908" s="1"/>
    </row>
    <row r="909" spans="7:33" ht="15.75" customHeight="1" x14ac:dyDescent="0.25">
      <c r="G909" s="12"/>
      <c r="M909" s="1"/>
      <c r="Z909" s="1"/>
      <c r="AA909" s="1"/>
      <c r="AB909" s="1"/>
      <c r="AC909" s="1"/>
      <c r="AD909" s="1"/>
      <c r="AE909" s="1"/>
      <c r="AF909" s="1"/>
      <c r="AG909" s="1"/>
    </row>
    <row r="910" spans="7:33" ht="15.75" customHeight="1" x14ac:dyDescent="0.25">
      <c r="G910" s="12"/>
      <c r="M910" s="1"/>
      <c r="Z910" s="1"/>
      <c r="AA910" s="1"/>
      <c r="AB910" s="1"/>
      <c r="AC910" s="1"/>
      <c r="AD910" s="1"/>
      <c r="AE910" s="1"/>
      <c r="AF910" s="1"/>
      <c r="AG910" s="1"/>
    </row>
    <row r="911" spans="7:33" ht="15.75" customHeight="1" x14ac:dyDescent="0.25">
      <c r="G911" s="12"/>
      <c r="M911" s="1"/>
      <c r="Z911" s="1"/>
      <c r="AA911" s="1"/>
      <c r="AB911" s="1"/>
      <c r="AC911" s="1"/>
      <c r="AD911" s="1"/>
      <c r="AE911" s="1"/>
      <c r="AF911" s="1"/>
      <c r="AG911" s="1"/>
    </row>
    <row r="912" spans="7:33" ht="15.75" customHeight="1" x14ac:dyDescent="0.25">
      <c r="G912" s="12"/>
      <c r="M912" s="1"/>
      <c r="Z912" s="1"/>
      <c r="AA912" s="1"/>
      <c r="AB912" s="1"/>
      <c r="AC912" s="1"/>
      <c r="AD912" s="1"/>
      <c r="AE912" s="1"/>
      <c r="AF912" s="1"/>
      <c r="AG912" s="1"/>
    </row>
    <row r="913" spans="7:33" ht="15.75" customHeight="1" x14ac:dyDescent="0.25">
      <c r="G913" s="12"/>
      <c r="M913" s="1"/>
      <c r="Z913" s="1"/>
      <c r="AA913" s="1"/>
      <c r="AB913" s="1"/>
      <c r="AC913" s="1"/>
      <c r="AD913" s="1"/>
      <c r="AE913" s="1"/>
      <c r="AF913" s="1"/>
      <c r="AG913" s="1"/>
    </row>
    <row r="914" spans="7:33" ht="15.75" customHeight="1" x14ac:dyDescent="0.25">
      <c r="G914" s="12"/>
      <c r="M914" s="1"/>
      <c r="Z914" s="1"/>
      <c r="AA914" s="1"/>
      <c r="AB914" s="1"/>
      <c r="AC914" s="1"/>
      <c r="AD914" s="1"/>
      <c r="AE914" s="1"/>
      <c r="AF914" s="1"/>
      <c r="AG914" s="1"/>
    </row>
    <row r="915" spans="7:33" ht="15.75" customHeight="1" x14ac:dyDescent="0.25">
      <c r="G915" s="12"/>
      <c r="M915" s="1"/>
      <c r="Z915" s="1"/>
      <c r="AA915" s="1"/>
      <c r="AB915" s="1"/>
      <c r="AC915" s="1"/>
      <c r="AD915" s="1"/>
      <c r="AE915" s="1"/>
      <c r="AF915" s="1"/>
      <c r="AG915" s="1"/>
    </row>
    <row r="916" spans="7:33" ht="15.75" customHeight="1" x14ac:dyDescent="0.25">
      <c r="G916" s="12"/>
      <c r="M916" s="1"/>
      <c r="Z916" s="1"/>
      <c r="AA916" s="1"/>
      <c r="AB916" s="1"/>
      <c r="AC916" s="1"/>
      <c r="AD916" s="1"/>
      <c r="AE916" s="1"/>
      <c r="AF916" s="1"/>
      <c r="AG916" s="1"/>
    </row>
    <row r="917" spans="7:33" ht="15.75" customHeight="1" x14ac:dyDescent="0.25">
      <c r="G917" s="12"/>
      <c r="M917" s="1"/>
      <c r="Z917" s="1"/>
      <c r="AA917" s="1"/>
      <c r="AB917" s="1"/>
      <c r="AC917" s="1"/>
      <c r="AD917" s="1"/>
      <c r="AE917" s="1"/>
      <c r="AF917" s="1"/>
      <c r="AG917" s="1"/>
    </row>
    <row r="918" spans="7:33" ht="15.75" customHeight="1" x14ac:dyDescent="0.25">
      <c r="G918" s="12"/>
      <c r="M918" s="1"/>
      <c r="Z918" s="1"/>
      <c r="AA918" s="1"/>
      <c r="AB918" s="1"/>
      <c r="AC918" s="1"/>
      <c r="AD918" s="1"/>
      <c r="AE918" s="1"/>
      <c r="AF918" s="1"/>
      <c r="AG918" s="1"/>
    </row>
    <row r="919" spans="7:33" ht="15.75" customHeight="1" x14ac:dyDescent="0.25">
      <c r="G919" s="12"/>
      <c r="M919" s="1"/>
      <c r="Z919" s="1"/>
      <c r="AA919" s="1"/>
      <c r="AB919" s="1"/>
      <c r="AC919" s="1"/>
      <c r="AD919" s="1"/>
      <c r="AE919" s="1"/>
      <c r="AF919" s="1"/>
      <c r="AG919" s="1"/>
    </row>
    <row r="920" spans="7:33" ht="15.75" customHeight="1" x14ac:dyDescent="0.25">
      <c r="G920" s="12"/>
      <c r="M920" s="1"/>
      <c r="Z920" s="1"/>
      <c r="AA920" s="1"/>
      <c r="AB920" s="1"/>
      <c r="AC920" s="1"/>
      <c r="AD920" s="1"/>
      <c r="AE920" s="1"/>
      <c r="AF920" s="1"/>
      <c r="AG920" s="1"/>
    </row>
    <row r="921" spans="7:33" ht="15.75" customHeight="1" x14ac:dyDescent="0.25">
      <c r="G921" s="12"/>
      <c r="M921" s="1"/>
      <c r="Z921" s="1"/>
      <c r="AA921" s="1"/>
      <c r="AB921" s="1"/>
      <c r="AC921" s="1"/>
      <c r="AD921" s="1"/>
      <c r="AE921" s="1"/>
      <c r="AF921" s="1"/>
      <c r="AG921" s="1"/>
    </row>
    <row r="922" spans="7:33" ht="15.75" customHeight="1" x14ac:dyDescent="0.25">
      <c r="G922" s="12"/>
      <c r="M922" s="1"/>
      <c r="Z922" s="1"/>
      <c r="AA922" s="1"/>
      <c r="AB922" s="1"/>
      <c r="AC922" s="1"/>
      <c r="AD922" s="1"/>
      <c r="AE922" s="1"/>
      <c r="AF922" s="1"/>
      <c r="AG922" s="1"/>
    </row>
    <row r="923" spans="7:33" ht="15.75" customHeight="1" x14ac:dyDescent="0.25">
      <c r="G923" s="12"/>
      <c r="M923" s="1"/>
      <c r="Z923" s="1"/>
      <c r="AA923" s="1"/>
      <c r="AB923" s="1"/>
      <c r="AC923" s="1"/>
      <c r="AD923" s="1"/>
      <c r="AE923" s="1"/>
      <c r="AF923" s="1"/>
      <c r="AG923" s="1"/>
    </row>
    <row r="924" spans="7:33" ht="15.75" customHeight="1" x14ac:dyDescent="0.25">
      <c r="G924" s="12"/>
      <c r="M924" s="1"/>
      <c r="Z924" s="1"/>
      <c r="AA924" s="1"/>
      <c r="AB924" s="1"/>
      <c r="AC924" s="1"/>
      <c r="AD924" s="1"/>
      <c r="AE924" s="1"/>
      <c r="AF924" s="1"/>
      <c r="AG924" s="1"/>
    </row>
    <row r="925" spans="7:33" ht="15.75" customHeight="1" x14ac:dyDescent="0.25">
      <c r="G925" s="12"/>
      <c r="M925" s="1"/>
      <c r="Z925" s="1"/>
      <c r="AA925" s="1"/>
      <c r="AB925" s="1"/>
      <c r="AC925" s="1"/>
      <c r="AD925" s="1"/>
      <c r="AE925" s="1"/>
      <c r="AF925" s="1"/>
      <c r="AG925" s="1"/>
    </row>
    <row r="926" spans="7:33" ht="15.75" customHeight="1" x14ac:dyDescent="0.25">
      <c r="G926" s="12"/>
      <c r="M926" s="1"/>
      <c r="Z926" s="1"/>
      <c r="AA926" s="1"/>
      <c r="AB926" s="1"/>
      <c r="AC926" s="1"/>
      <c r="AD926" s="1"/>
      <c r="AE926" s="1"/>
      <c r="AF926" s="1"/>
      <c r="AG926" s="1"/>
    </row>
    <row r="927" spans="7:33" ht="15.75" customHeight="1" x14ac:dyDescent="0.25">
      <c r="G927" s="12"/>
      <c r="M927" s="1"/>
      <c r="Z927" s="1"/>
      <c r="AA927" s="1"/>
      <c r="AB927" s="1"/>
      <c r="AC927" s="1"/>
      <c r="AD927" s="1"/>
      <c r="AE927" s="1"/>
      <c r="AF927" s="1"/>
      <c r="AG927" s="1"/>
    </row>
    <row r="928" spans="7:33" ht="15.75" customHeight="1" x14ac:dyDescent="0.25">
      <c r="G928" s="12"/>
      <c r="M928" s="1"/>
      <c r="Z928" s="1"/>
      <c r="AA928" s="1"/>
      <c r="AB928" s="1"/>
      <c r="AC928" s="1"/>
      <c r="AD928" s="1"/>
      <c r="AE928" s="1"/>
      <c r="AF928" s="1"/>
      <c r="AG928" s="1"/>
    </row>
    <row r="929" spans="7:33" ht="15.75" customHeight="1" x14ac:dyDescent="0.25">
      <c r="G929" s="12"/>
      <c r="M929" s="1"/>
      <c r="Z929" s="1"/>
      <c r="AA929" s="1"/>
      <c r="AB929" s="1"/>
      <c r="AC929" s="1"/>
      <c r="AD929" s="1"/>
      <c r="AE929" s="1"/>
      <c r="AF929" s="1"/>
      <c r="AG929" s="1"/>
    </row>
    <row r="930" spans="7:33" ht="15.75" customHeight="1" x14ac:dyDescent="0.25">
      <c r="G930" s="12"/>
      <c r="M930" s="1"/>
      <c r="Z930" s="1"/>
      <c r="AA930" s="1"/>
      <c r="AB930" s="1"/>
      <c r="AC930" s="1"/>
      <c r="AD930" s="1"/>
      <c r="AE930" s="1"/>
      <c r="AF930" s="1"/>
      <c r="AG930" s="1"/>
    </row>
    <row r="931" spans="7:33" ht="15.75" customHeight="1" x14ac:dyDescent="0.25">
      <c r="G931" s="12"/>
      <c r="M931" s="1"/>
      <c r="Z931" s="1"/>
      <c r="AA931" s="1"/>
      <c r="AB931" s="1"/>
      <c r="AC931" s="1"/>
      <c r="AD931" s="1"/>
      <c r="AE931" s="1"/>
      <c r="AF931" s="1"/>
      <c r="AG931" s="1"/>
    </row>
    <row r="932" spans="7:33" ht="15.75" customHeight="1" x14ac:dyDescent="0.25">
      <c r="G932" s="12"/>
      <c r="M932" s="1"/>
      <c r="Z932" s="1"/>
      <c r="AA932" s="1"/>
      <c r="AB932" s="1"/>
      <c r="AC932" s="1"/>
      <c r="AD932" s="1"/>
      <c r="AE932" s="1"/>
      <c r="AF932" s="1"/>
      <c r="AG932" s="1"/>
    </row>
    <row r="933" spans="7:33" ht="15.75" customHeight="1" x14ac:dyDescent="0.25">
      <c r="G933" s="12"/>
      <c r="M933" s="1"/>
      <c r="Z933" s="1"/>
      <c r="AA933" s="1"/>
      <c r="AB933" s="1"/>
      <c r="AC933" s="1"/>
      <c r="AD933" s="1"/>
      <c r="AE933" s="1"/>
      <c r="AF933" s="1"/>
      <c r="AG933" s="1"/>
    </row>
    <row r="934" spans="7:33" ht="15.75" customHeight="1" x14ac:dyDescent="0.25">
      <c r="G934" s="12"/>
      <c r="M934" s="1"/>
      <c r="Z934" s="1"/>
      <c r="AA934" s="1"/>
      <c r="AB934" s="1"/>
      <c r="AC934" s="1"/>
      <c r="AD934" s="1"/>
      <c r="AE934" s="1"/>
      <c r="AF934" s="1"/>
      <c r="AG934" s="1"/>
    </row>
    <row r="935" spans="7:33" ht="15.75" customHeight="1" x14ac:dyDescent="0.25">
      <c r="G935" s="12"/>
      <c r="M935" s="1"/>
      <c r="Z935" s="1"/>
      <c r="AA935" s="1"/>
      <c r="AB935" s="1"/>
      <c r="AC935" s="1"/>
      <c r="AD935" s="1"/>
      <c r="AE935" s="1"/>
      <c r="AF935" s="1"/>
      <c r="AG935" s="1"/>
    </row>
    <row r="936" spans="7:33" ht="15.75" customHeight="1" x14ac:dyDescent="0.25">
      <c r="G936" s="12"/>
      <c r="M936" s="1"/>
      <c r="Z936" s="1"/>
      <c r="AA936" s="1"/>
      <c r="AB936" s="1"/>
      <c r="AC936" s="1"/>
      <c r="AD936" s="1"/>
      <c r="AE936" s="1"/>
      <c r="AF936" s="1"/>
      <c r="AG936" s="1"/>
    </row>
    <row r="937" spans="7:33" ht="15.75" customHeight="1" x14ac:dyDescent="0.25">
      <c r="G937" s="12"/>
      <c r="M937" s="1"/>
      <c r="Z937" s="1"/>
      <c r="AA937" s="1"/>
      <c r="AB937" s="1"/>
      <c r="AC937" s="1"/>
      <c r="AD937" s="1"/>
      <c r="AE937" s="1"/>
      <c r="AF937" s="1"/>
      <c r="AG937" s="1"/>
    </row>
    <row r="938" spans="7:33" ht="15.75" customHeight="1" x14ac:dyDescent="0.25">
      <c r="G938" s="12"/>
      <c r="M938" s="1"/>
      <c r="Z938" s="1"/>
      <c r="AA938" s="1"/>
      <c r="AB938" s="1"/>
      <c r="AC938" s="1"/>
      <c r="AD938" s="1"/>
      <c r="AE938" s="1"/>
      <c r="AF938" s="1"/>
      <c r="AG938" s="1"/>
    </row>
    <row r="939" spans="7:33" ht="15.75" customHeight="1" x14ac:dyDescent="0.25">
      <c r="G939" s="12"/>
      <c r="M939" s="1"/>
      <c r="Z939" s="1"/>
      <c r="AA939" s="1"/>
      <c r="AB939" s="1"/>
      <c r="AC939" s="1"/>
      <c r="AD939" s="1"/>
      <c r="AE939" s="1"/>
      <c r="AF939" s="1"/>
      <c r="AG939" s="1"/>
    </row>
    <row r="940" spans="7:33" ht="15.75" customHeight="1" x14ac:dyDescent="0.25">
      <c r="G940" s="12"/>
      <c r="M940" s="1"/>
      <c r="Z940" s="1"/>
      <c r="AA940" s="1"/>
      <c r="AB940" s="1"/>
      <c r="AC940" s="1"/>
      <c r="AD940" s="1"/>
      <c r="AE940" s="1"/>
      <c r="AF940" s="1"/>
      <c r="AG940" s="1"/>
    </row>
    <row r="941" spans="7:33" ht="15.75" customHeight="1" x14ac:dyDescent="0.25">
      <c r="G941" s="12"/>
      <c r="M941" s="1"/>
      <c r="Z941" s="1"/>
      <c r="AA941" s="1"/>
      <c r="AB941" s="1"/>
      <c r="AC941" s="1"/>
      <c r="AD941" s="1"/>
      <c r="AE941" s="1"/>
      <c r="AF941" s="1"/>
      <c r="AG941" s="1"/>
    </row>
    <row r="942" spans="7:33" ht="15.75" customHeight="1" x14ac:dyDescent="0.25">
      <c r="G942" s="12"/>
      <c r="M942" s="1"/>
      <c r="Z942" s="1"/>
      <c r="AA942" s="1"/>
      <c r="AB942" s="1"/>
      <c r="AC942" s="1"/>
      <c r="AD942" s="1"/>
      <c r="AE942" s="1"/>
      <c r="AF942" s="1"/>
      <c r="AG942" s="1"/>
    </row>
    <row r="943" spans="7:33" ht="15.75" customHeight="1" x14ac:dyDescent="0.25">
      <c r="G943" s="12"/>
      <c r="M943" s="1"/>
      <c r="Z943" s="1"/>
      <c r="AA943" s="1"/>
      <c r="AB943" s="1"/>
      <c r="AC943" s="1"/>
      <c r="AD943" s="1"/>
      <c r="AE943" s="1"/>
      <c r="AF943" s="1"/>
      <c r="AG943" s="1"/>
    </row>
    <row r="944" spans="7:33" ht="15.75" customHeight="1" x14ac:dyDescent="0.25">
      <c r="G944" s="12"/>
      <c r="M944" s="1"/>
      <c r="Z944" s="1"/>
      <c r="AA944" s="1"/>
      <c r="AB944" s="1"/>
      <c r="AC944" s="1"/>
      <c r="AD944" s="1"/>
      <c r="AE944" s="1"/>
      <c r="AF944" s="1"/>
      <c r="AG944" s="1"/>
    </row>
    <row r="945" spans="7:33" ht="15.75" customHeight="1" x14ac:dyDescent="0.25">
      <c r="G945" s="12"/>
      <c r="M945" s="1"/>
      <c r="Z945" s="1"/>
      <c r="AA945" s="1"/>
      <c r="AB945" s="1"/>
      <c r="AC945" s="1"/>
      <c r="AD945" s="1"/>
      <c r="AE945" s="1"/>
      <c r="AF945" s="1"/>
      <c r="AG945" s="1"/>
    </row>
    <row r="946" spans="7:33" ht="15.75" customHeight="1" x14ac:dyDescent="0.25">
      <c r="G946" s="12"/>
      <c r="M946" s="1"/>
      <c r="Z946" s="1"/>
      <c r="AA946" s="1"/>
      <c r="AB946" s="1"/>
      <c r="AC946" s="1"/>
      <c r="AD946" s="1"/>
      <c r="AE946" s="1"/>
      <c r="AF946" s="1"/>
      <c r="AG946" s="1"/>
    </row>
    <row r="947" spans="7:33" ht="15.75" customHeight="1" x14ac:dyDescent="0.25">
      <c r="G947" s="12"/>
      <c r="M947" s="1"/>
      <c r="Z947" s="1"/>
      <c r="AA947" s="1"/>
      <c r="AB947" s="1"/>
      <c r="AC947" s="1"/>
      <c r="AD947" s="1"/>
      <c r="AE947" s="1"/>
      <c r="AF947" s="1"/>
      <c r="AG947" s="1"/>
    </row>
    <row r="948" spans="7:33" ht="15.75" customHeight="1" x14ac:dyDescent="0.25">
      <c r="G948" s="12"/>
      <c r="M948" s="1"/>
      <c r="Z948" s="1"/>
      <c r="AA948" s="1"/>
      <c r="AB948" s="1"/>
      <c r="AC948" s="1"/>
      <c r="AD948" s="1"/>
      <c r="AE948" s="1"/>
      <c r="AF948" s="1"/>
      <c r="AG948" s="1"/>
    </row>
    <row r="949" spans="7:33" ht="15.75" customHeight="1" x14ac:dyDescent="0.25">
      <c r="G949" s="12"/>
      <c r="M949" s="1"/>
      <c r="Z949" s="1"/>
      <c r="AA949" s="1"/>
      <c r="AB949" s="1"/>
      <c r="AC949" s="1"/>
      <c r="AD949" s="1"/>
      <c r="AE949" s="1"/>
      <c r="AF949" s="1"/>
      <c r="AG949" s="1"/>
    </row>
    <row r="950" spans="7:33" ht="15.75" customHeight="1" x14ac:dyDescent="0.25">
      <c r="G950" s="12"/>
      <c r="M950" s="1"/>
      <c r="Z950" s="1"/>
      <c r="AA950" s="1"/>
      <c r="AB950" s="1"/>
      <c r="AC950" s="1"/>
      <c r="AD950" s="1"/>
      <c r="AE950" s="1"/>
      <c r="AF950" s="1"/>
      <c r="AG950" s="1"/>
    </row>
    <row r="951" spans="7:33" ht="15.75" customHeight="1" x14ac:dyDescent="0.25">
      <c r="G951" s="12"/>
      <c r="M951" s="1"/>
      <c r="Z951" s="1"/>
      <c r="AA951" s="1"/>
      <c r="AB951" s="1"/>
      <c r="AC951" s="1"/>
      <c r="AD951" s="1"/>
      <c r="AE951" s="1"/>
      <c r="AF951" s="1"/>
      <c r="AG951" s="1"/>
    </row>
    <row r="952" spans="7:33" ht="15.75" customHeight="1" x14ac:dyDescent="0.25">
      <c r="G952" s="12"/>
      <c r="M952" s="1"/>
      <c r="Z952" s="1"/>
      <c r="AA952" s="1"/>
      <c r="AB952" s="1"/>
      <c r="AC952" s="1"/>
      <c r="AD952" s="1"/>
      <c r="AE952" s="1"/>
      <c r="AF952" s="1"/>
      <c r="AG952" s="1"/>
    </row>
    <row r="953" spans="7:33" ht="15.75" customHeight="1" x14ac:dyDescent="0.25">
      <c r="G953" s="12"/>
      <c r="M953" s="1"/>
      <c r="Z953" s="1"/>
      <c r="AA953" s="1"/>
      <c r="AB953" s="1"/>
      <c r="AC953" s="1"/>
      <c r="AD953" s="1"/>
      <c r="AE953" s="1"/>
      <c r="AF953" s="1"/>
      <c r="AG953" s="1"/>
    </row>
    <row r="954" spans="7:33" ht="15.75" customHeight="1" x14ac:dyDescent="0.25">
      <c r="G954" s="12"/>
      <c r="M954" s="1"/>
      <c r="Z954" s="1"/>
      <c r="AA954" s="1"/>
      <c r="AB954" s="1"/>
      <c r="AC954" s="1"/>
      <c r="AD954" s="1"/>
      <c r="AE954" s="1"/>
      <c r="AF954" s="1"/>
      <c r="AG954" s="1"/>
    </row>
    <row r="955" spans="7:33" ht="15.75" customHeight="1" x14ac:dyDescent="0.25">
      <c r="G955" s="12"/>
      <c r="M955" s="1"/>
      <c r="Z955" s="1"/>
      <c r="AA955" s="1"/>
      <c r="AB955" s="1"/>
      <c r="AC955" s="1"/>
      <c r="AD955" s="1"/>
      <c r="AE955" s="1"/>
      <c r="AF955" s="1"/>
      <c r="AG955" s="1"/>
    </row>
    <row r="956" spans="7:33" ht="15.75" customHeight="1" x14ac:dyDescent="0.25">
      <c r="G956" s="12"/>
      <c r="M956" s="1"/>
      <c r="Z956" s="1"/>
      <c r="AA956" s="1"/>
      <c r="AB956" s="1"/>
      <c r="AC956" s="1"/>
      <c r="AD956" s="1"/>
      <c r="AE956" s="1"/>
      <c r="AF956" s="1"/>
      <c r="AG956" s="1"/>
    </row>
    <row r="957" spans="7:33" ht="15.75" customHeight="1" x14ac:dyDescent="0.25">
      <c r="G957" s="12"/>
      <c r="M957" s="1"/>
      <c r="Z957" s="1"/>
      <c r="AA957" s="1"/>
      <c r="AB957" s="1"/>
      <c r="AC957" s="1"/>
      <c r="AD957" s="1"/>
      <c r="AE957" s="1"/>
      <c r="AF957" s="1"/>
      <c r="AG957" s="1"/>
    </row>
    <row r="958" spans="7:33" ht="15.75" customHeight="1" x14ac:dyDescent="0.25">
      <c r="G958" s="12"/>
      <c r="M958" s="1"/>
      <c r="Z958" s="1"/>
      <c r="AA958" s="1"/>
      <c r="AB958" s="1"/>
      <c r="AC958" s="1"/>
      <c r="AD958" s="1"/>
      <c r="AE958" s="1"/>
      <c r="AF958" s="1"/>
      <c r="AG958" s="1"/>
    </row>
    <row r="959" spans="7:33" ht="15.75" customHeight="1" x14ac:dyDescent="0.25">
      <c r="G959" s="12"/>
      <c r="M959" s="1"/>
      <c r="Z959" s="1"/>
      <c r="AA959" s="1"/>
      <c r="AB959" s="1"/>
      <c r="AC959" s="1"/>
      <c r="AD959" s="1"/>
      <c r="AE959" s="1"/>
      <c r="AF959" s="1"/>
      <c r="AG959" s="1"/>
    </row>
    <row r="960" spans="7:33" ht="15.75" customHeight="1" x14ac:dyDescent="0.25">
      <c r="G960" s="12"/>
      <c r="M960" s="1"/>
      <c r="Z960" s="1"/>
      <c r="AA960" s="1"/>
      <c r="AB960" s="1"/>
      <c r="AC960" s="1"/>
      <c r="AD960" s="1"/>
      <c r="AE960" s="1"/>
      <c r="AF960" s="1"/>
      <c r="AG960" s="1"/>
    </row>
    <row r="961" spans="7:33" ht="15.75" customHeight="1" x14ac:dyDescent="0.25">
      <c r="G961" s="12"/>
      <c r="M961" s="1"/>
      <c r="Z961" s="1"/>
      <c r="AA961" s="1"/>
      <c r="AB961" s="1"/>
      <c r="AC961" s="1"/>
      <c r="AD961" s="1"/>
      <c r="AE961" s="1"/>
      <c r="AF961" s="1"/>
      <c r="AG961" s="1"/>
    </row>
    <row r="962" spans="7:33" ht="15.75" customHeight="1" x14ac:dyDescent="0.25">
      <c r="G962" s="12"/>
      <c r="M962" s="1"/>
      <c r="Z962" s="1"/>
      <c r="AA962" s="1"/>
      <c r="AB962" s="1"/>
      <c r="AC962" s="1"/>
      <c r="AD962" s="1"/>
      <c r="AE962" s="1"/>
      <c r="AF962" s="1"/>
      <c r="AG962" s="1"/>
    </row>
    <row r="963" spans="7:33" ht="15.75" customHeight="1" x14ac:dyDescent="0.25">
      <c r="G963" s="12"/>
      <c r="M963" s="1"/>
      <c r="Z963" s="1"/>
      <c r="AA963" s="1"/>
      <c r="AB963" s="1"/>
      <c r="AC963" s="1"/>
      <c r="AD963" s="1"/>
      <c r="AE963" s="1"/>
      <c r="AF963" s="1"/>
      <c r="AG963" s="1"/>
    </row>
    <row r="964" spans="7:33" ht="15.75" customHeight="1" x14ac:dyDescent="0.25">
      <c r="G964" s="12"/>
      <c r="M964" s="1"/>
      <c r="Z964" s="1"/>
      <c r="AA964" s="1"/>
      <c r="AB964" s="1"/>
      <c r="AC964" s="1"/>
      <c r="AD964" s="1"/>
      <c r="AE964" s="1"/>
      <c r="AF964" s="1"/>
      <c r="AG964" s="1"/>
    </row>
    <row r="965" spans="7:33" ht="15.75" customHeight="1" x14ac:dyDescent="0.25">
      <c r="G965" s="12"/>
      <c r="M965" s="1"/>
      <c r="Z965" s="1"/>
      <c r="AA965" s="1"/>
      <c r="AB965" s="1"/>
      <c r="AC965" s="1"/>
      <c r="AD965" s="1"/>
      <c r="AE965" s="1"/>
      <c r="AF965" s="1"/>
      <c r="AG965" s="1"/>
    </row>
    <row r="966" spans="7:33" ht="15.75" customHeight="1" x14ac:dyDescent="0.25">
      <c r="G966" s="12"/>
      <c r="M966" s="1"/>
      <c r="Z966" s="1"/>
      <c r="AA966" s="1"/>
      <c r="AB966" s="1"/>
      <c r="AC966" s="1"/>
      <c r="AD966" s="1"/>
      <c r="AE966" s="1"/>
      <c r="AF966" s="1"/>
      <c r="AG966" s="1"/>
    </row>
    <row r="967" spans="7:33" ht="15.75" customHeight="1" x14ac:dyDescent="0.25">
      <c r="G967" s="12"/>
      <c r="M967" s="1"/>
      <c r="Z967" s="1"/>
      <c r="AA967" s="1"/>
      <c r="AB967" s="1"/>
      <c r="AC967" s="1"/>
      <c r="AD967" s="1"/>
      <c r="AE967" s="1"/>
      <c r="AF967" s="1"/>
      <c r="AG967" s="1"/>
    </row>
    <row r="968" spans="7:33" ht="15.75" customHeight="1" x14ac:dyDescent="0.25">
      <c r="G968" s="12"/>
      <c r="M968" s="1"/>
      <c r="Z968" s="1"/>
      <c r="AA968" s="1"/>
      <c r="AB968" s="1"/>
      <c r="AC968" s="1"/>
      <c r="AD968" s="1"/>
      <c r="AE968" s="1"/>
      <c r="AF968" s="1"/>
      <c r="AG968" s="1"/>
    </row>
    <row r="969" spans="7:33" ht="15.75" customHeight="1" x14ac:dyDescent="0.25">
      <c r="G969" s="12"/>
      <c r="M969" s="1"/>
      <c r="Z969" s="1"/>
      <c r="AA969" s="1"/>
      <c r="AB969" s="1"/>
      <c r="AC969" s="1"/>
      <c r="AD969" s="1"/>
      <c r="AE969" s="1"/>
      <c r="AF969" s="1"/>
      <c r="AG969" s="1"/>
    </row>
    <row r="970" spans="7:33" ht="15.75" customHeight="1" x14ac:dyDescent="0.25">
      <c r="G970" s="12"/>
      <c r="M970" s="1"/>
      <c r="Z970" s="1"/>
      <c r="AA970" s="1"/>
      <c r="AB970" s="1"/>
      <c r="AC970" s="1"/>
      <c r="AD970" s="1"/>
      <c r="AE970" s="1"/>
      <c r="AF970" s="1"/>
      <c r="AG970" s="1"/>
    </row>
    <row r="971" spans="7:33" ht="15.75" customHeight="1" x14ac:dyDescent="0.25">
      <c r="G971" s="12"/>
      <c r="M971" s="1"/>
      <c r="Z971" s="1"/>
      <c r="AA971" s="1"/>
      <c r="AB971" s="1"/>
      <c r="AC971" s="1"/>
      <c r="AD971" s="1"/>
      <c r="AE971" s="1"/>
      <c r="AF971" s="1"/>
      <c r="AG971" s="1"/>
    </row>
    <row r="972" spans="7:33" ht="15.75" customHeight="1" x14ac:dyDescent="0.25">
      <c r="G972" s="12"/>
      <c r="M972" s="1"/>
      <c r="Z972" s="1"/>
      <c r="AA972" s="1"/>
      <c r="AB972" s="1"/>
      <c r="AC972" s="1"/>
      <c r="AD972" s="1"/>
      <c r="AE972" s="1"/>
      <c r="AF972" s="1"/>
      <c r="AG972" s="1"/>
    </row>
    <row r="973" spans="7:33" ht="15.75" customHeight="1" x14ac:dyDescent="0.25">
      <c r="G973" s="12"/>
      <c r="M973" s="1"/>
      <c r="Z973" s="1"/>
      <c r="AA973" s="1"/>
      <c r="AB973" s="1"/>
      <c r="AC973" s="1"/>
      <c r="AD973" s="1"/>
      <c r="AE973" s="1"/>
      <c r="AF973" s="1"/>
      <c r="AG973" s="1"/>
    </row>
    <row r="974" spans="7:33" ht="15.75" customHeight="1" x14ac:dyDescent="0.25">
      <c r="G974" s="12"/>
      <c r="M974" s="1"/>
      <c r="Z974" s="1"/>
      <c r="AA974" s="1"/>
      <c r="AB974" s="1"/>
      <c r="AC974" s="1"/>
      <c r="AD974" s="1"/>
      <c r="AE974" s="1"/>
      <c r="AF974" s="1"/>
      <c r="AG974" s="1"/>
    </row>
    <row r="975" spans="7:33" ht="15.75" customHeight="1" x14ac:dyDescent="0.25">
      <c r="G975" s="12"/>
      <c r="M975" s="1"/>
      <c r="Z975" s="1"/>
      <c r="AA975" s="1"/>
      <c r="AB975" s="1"/>
      <c r="AC975" s="1"/>
      <c r="AD975" s="1"/>
      <c r="AE975" s="1"/>
      <c r="AF975" s="1"/>
      <c r="AG975" s="1"/>
    </row>
    <row r="976" spans="7:33" ht="15.75" customHeight="1" x14ac:dyDescent="0.25">
      <c r="G976" s="12"/>
      <c r="M976" s="1"/>
      <c r="Z976" s="1"/>
      <c r="AA976" s="1"/>
      <c r="AB976" s="1"/>
      <c r="AC976" s="1"/>
      <c r="AD976" s="1"/>
      <c r="AE976" s="1"/>
      <c r="AF976" s="1"/>
      <c r="AG976" s="1"/>
    </row>
    <row r="977" spans="7:33" ht="15.75" customHeight="1" x14ac:dyDescent="0.25">
      <c r="G977" s="12"/>
      <c r="M977" s="1"/>
      <c r="Z977" s="1"/>
      <c r="AA977" s="1"/>
      <c r="AB977" s="1"/>
      <c r="AC977" s="1"/>
      <c r="AD977" s="1"/>
      <c r="AE977" s="1"/>
      <c r="AF977" s="1"/>
      <c r="AG977" s="1"/>
    </row>
    <row r="978" spans="7:33" ht="15.75" customHeight="1" x14ac:dyDescent="0.25">
      <c r="G978" s="12"/>
      <c r="M978" s="1"/>
      <c r="Z978" s="1"/>
      <c r="AA978" s="1"/>
      <c r="AB978" s="1"/>
      <c r="AC978" s="1"/>
      <c r="AD978" s="1"/>
      <c r="AE978" s="1"/>
      <c r="AF978" s="1"/>
      <c r="AG978" s="1"/>
    </row>
    <row r="979" spans="7:33" ht="15.75" customHeight="1" x14ac:dyDescent="0.25">
      <c r="G979" s="12"/>
      <c r="M979" s="1"/>
      <c r="Z979" s="1"/>
      <c r="AA979" s="1"/>
      <c r="AB979" s="1"/>
      <c r="AC979" s="1"/>
      <c r="AD979" s="1"/>
      <c r="AE979" s="1"/>
      <c r="AF979" s="1"/>
      <c r="AG979" s="1"/>
    </row>
    <row r="980" spans="7:33" ht="15.75" customHeight="1" x14ac:dyDescent="0.25">
      <c r="G980" s="12"/>
      <c r="M980" s="1"/>
      <c r="Z980" s="1"/>
      <c r="AA980" s="1"/>
      <c r="AB980" s="1"/>
      <c r="AC980" s="1"/>
      <c r="AD980" s="1"/>
      <c r="AE980" s="1"/>
      <c r="AF980" s="1"/>
      <c r="AG980" s="1"/>
    </row>
    <row r="981" spans="7:33" ht="15.75" customHeight="1" x14ac:dyDescent="0.25">
      <c r="G981" s="12"/>
      <c r="M981" s="1"/>
      <c r="Z981" s="1"/>
      <c r="AA981" s="1"/>
      <c r="AB981" s="1"/>
      <c r="AC981" s="1"/>
      <c r="AD981" s="1"/>
      <c r="AE981" s="1"/>
      <c r="AF981" s="1"/>
      <c r="AG981" s="1"/>
    </row>
    <row r="982" spans="7:33" ht="15.75" customHeight="1" x14ac:dyDescent="0.25">
      <c r="G982" s="12"/>
      <c r="M982" s="1"/>
      <c r="Z982" s="1"/>
      <c r="AA982" s="1"/>
      <c r="AB982" s="1"/>
      <c r="AC982" s="1"/>
      <c r="AD982" s="1"/>
      <c r="AE982" s="1"/>
      <c r="AF982" s="1"/>
      <c r="AG982" s="1"/>
    </row>
    <row r="983" spans="7:33" ht="15.75" customHeight="1" x14ac:dyDescent="0.25">
      <c r="G983" s="12"/>
      <c r="M983" s="1"/>
      <c r="Z983" s="1"/>
      <c r="AA983" s="1"/>
      <c r="AB983" s="1"/>
      <c r="AC983" s="1"/>
      <c r="AD983" s="1"/>
      <c r="AE983" s="1"/>
      <c r="AF983" s="1"/>
      <c r="AG983" s="1"/>
    </row>
    <row r="984" spans="7:33" ht="15.75" customHeight="1" x14ac:dyDescent="0.25">
      <c r="G984" s="12"/>
      <c r="M984" s="1"/>
      <c r="Z984" s="1"/>
      <c r="AA984" s="1"/>
      <c r="AB984" s="1"/>
      <c r="AC984" s="1"/>
      <c r="AD984" s="1"/>
      <c r="AE984" s="1"/>
      <c r="AF984" s="1"/>
      <c r="AG984" s="1"/>
    </row>
    <row r="985" spans="7:33" ht="15.75" customHeight="1" x14ac:dyDescent="0.25">
      <c r="G985" s="12"/>
      <c r="M985" s="1"/>
      <c r="Z985" s="1"/>
      <c r="AA985" s="1"/>
      <c r="AB985" s="1"/>
      <c r="AC985" s="1"/>
      <c r="AD985" s="1"/>
      <c r="AE985" s="1"/>
      <c r="AF985" s="1"/>
      <c r="AG985" s="1"/>
    </row>
    <row r="986" spans="7:33" ht="15.75" customHeight="1" x14ac:dyDescent="0.25">
      <c r="G986" s="12"/>
      <c r="M986" s="1"/>
      <c r="Z986" s="1"/>
      <c r="AA986" s="1"/>
      <c r="AB986" s="1"/>
      <c r="AC986" s="1"/>
      <c r="AD986" s="1"/>
      <c r="AE986" s="1"/>
      <c r="AF986" s="1"/>
      <c r="AG986" s="1"/>
    </row>
    <row r="987" spans="7:33" ht="15.75" customHeight="1" x14ac:dyDescent="0.25">
      <c r="G987" s="12"/>
      <c r="M987" s="1"/>
      <c r="Z987" s="1"/>
      <c r="AA987" s="1"/>
      <c r="AB987" s="1"/>
      <c r="AC987" s="1"/>
      <c r="AD987" s="1"/>
      <c r="AE987" s="1"/>
      <c r="AF987" s="1"/>
      <c r="AG987" s="1"/>
    </row>
    <row r="988" spans="7:33" ht="15.75" customHeight="1" x14ac:dyDescent="0.25">
      <c r="G988" s="12"/>
      <c r="M988" s="1"/>
      <c r="Z988" s="1"/>
      <c r="AA988" s="1"/>
      <c r="AB988" s="1"/>
      <c r="AC988" s="1"/>
      <c r="AD988" s="1"/>
      <c r="AE988" s="1"/>
      <c r="AF988" s="1"/>
      <c r="AG988" s="1"/>
    </row>
    <row r="989" spans="7:33" ht="15.75" customHeight="1" x14ac:dyDescent="0.25">
      <c r="G989" s="12"/>
      <c r="M989" s="1"/>
      <c r="Z989" s="1"/>
      <c r="AA989" s="1"/>
      <c r="AB989" s="1"/>
      <c r="AC989" s="1"/>
      <c r="AD989" s="1"/>
      <c r="AE989" s="1"/>
      <c r="AF989" s="1"/>
      <c r="AG989" s="1"/>
    </row>
    <row r="990" spans="7:33" ht="15.75" customHeight="1" x14ac:dyDescent="0.25">
      <c r="G990" s="12"/>
      <c r="M990" s="1"/>
      <c r="Z990" s="1"/>
      <c r="AA990" s="1"/>
      <c r="AB990" s="1"/>
      <c r="AC990" s="1"/>
      <c r="AD990" s="1"/>
      <c r="AE990" s="1"/>
      <c r="AF990" s="1"/>
      <c r="AG990" s="1"/>
    </row>
    <row r="991" spans="7:33" ht="15.75" customHeight="1" x14ac:dyDescent="0.25">
      <c r="G991" s="12"/>
      <c r="M991" s="1"/>
      <c r="Z991" s="1"/>
      <c r="AA991" s="1"/>
      <c r="AB991" s="1"/>
      <c r="AC991" s="1"/>
      <c r="AD991" s="1"/>
      <c r="AE991" s="1"/>
      <c r="AF991" s="1"/>
      <c r="AG991" s="1"/>
    </row>
    <row r="992" spans="7:33" ht="15.75" customHeight="1" x14ac:dyDescent="0.25">
      <c r="G992" s="12"/>
      <c r="M992" s="1"/>
      <c r="Z992" s="1"/>
      <c r="AA992" s="1"/>
      <c r="AB992" s="1"/>
      <c r="AC992" s="1"/>
      <c r="AD992" s="1"/>
      <c r="AE992" s="1"/>
      <c r="AF992" s="1"/>
      <c r="AG992" s="1"/>
    </row>
    <row r="993" spans="7:33" ht="15.75" customHeight="1" x14ac:dyDescent="0.25">
      <c r="G993" s="12"/>
      <c r="M993" s="1"/>
      <c r="Z993" s="1"/>
      <c r="AA993" s="1"/>
      <c r="AB993" s="1"/>
      <c r="AC993" s="1"/>
      <c r="AD993" s="1"/>
      <c r="AE993" s="1"/>
      <c r="AF993" s="1"/>
      <c r="AG993" s="1"/>
    </row>
    <row r="994" spans="7:33" ht="15.75" customHeight="1" x14ac:dyDescent="0.25">
      <c r="G994" s="12"/>
      <c r="M994" s="1"/>
      <c r="Z994" s="1"/>
      <c r="AA994" s="1"/>
      <c r="AB994" s="1"/>
      <c r="AC994" s="1"/>
      <c r="AD994" s="1"/>
      <c r="AE994" s="1"/>
      <c r="AF994" s="1"/>
      <c r="AG994" s="1"/>
    </row>
    <row r="995" spans="7:33" ht="15.75" customHeight="1" x14ac:dyDescent="0.25">
      <c r="G995" s="12"/>
      <c r="M995" s="1"/>
      <c r="Z995" s="1"/>
      <c r="AA995" s="1"/>
      <c r="AB995" s="1"/>
      <c r="AC995" s="1"/>
      <c r="AD995" s="1"/>
      <c r="AE995" s="1"/>
      <c r="AF995" s="1"/>
      <c r="AG995" s="1"/>
    </row>
    <row r="996" spans="7:33" ht="15.75" customHeight="1" x14ac:dyDescent="0.25">
      <c r="G996" s="12"/>
      <c r="M996" s="1"/>
      <c r="Z996" s="1"/>
      <c r="AA996" s="1"/>
      <c r="AB996" s="1"/>
      <c r="AC996" s="1"/>
      <c r="AD996" s="1"/>
      <c r="AE996" s="1"/>
      <c r="AF996" s="1"/>
      <c r="AG996" s="1"/>
    </row>
    <row r="997" spans="7:33" ht="15.75" customHeight="1" x14ac:dyDescent="0.25">
      <c r="G997" s="12"/>
      <c r="M997" s="1"/>
      <c r="Z997" s="1"/>
      <c r="AA997" s="1"/>
      <c r="AB997" s="1"/>
      <c r="AC997" s="1"/>
      <c r="AD997" s="1"/>
      <c r="AE997" s="1"/>
      <c r="AF997" s="1"/>
      <c r="AG997" s="1"/>
    </row>
    <row r="998" spans="7:33" ht="15.75" customHeight="1" x14ac:dyDescent="0.25">
      <c r="G998" s="12"/>
      <c r="M998" s="1"/>
      <c r="Z998" s="1"/>
      <c r="AA998" s="1"/>
      <c r="AB998" s="1"/>
      <c r="AC998" s="1"/>
      <c r="AD998" s="1"/>
      <c r="AE998" s="1"/>
      <c r="AF998" s="1"/>
      <c r="AG998" s="1"/>
    </row>
    <row r="999" spans="7:33" ht="15.75" customHeight="1" x14ac:dyDescent="0.25">
      <c r="G999" s="12"/>
      <c r="M999" s="1"/>
      <c r="Z999" s="1"/>
      <c r="AA999" s="1"/>
      <c r="AB999" s="1"/>
      <c r="AC999" s="1"/>
      <c r="AD999" s="1"/>
      <c r="AE999" s="1"/>
      <c r="AF999" s="1"/>
      <c r="AG999" s="1"/>
    </row>
    <row r="1000" spans="7:33" ht="15.75" customHeight="1" x14ac:dyDescent="0.25">
      <c r="G1000" s="12"/>
      <c r="M1000" s="1"/>
      <c r="Z1000" s="1"/>
      <c r="AA1000" s="1"/>
      <c r="AB1000" s="1"/>
      <c r="AC1000" s="1"/>
      <c r="AD1000" s="1"/>
      <c r="AE1000" s="1"/>
      <c r="AF1000" s="1"/>
      <c r="AG1000" s="1"/>
    </row>
    <row r="1001" spans="7:33" ht="15.75" customHeight="1" x14ac:dyDescent="0.25">
      <c r="G1001" s="12"/>
      <c r="M1001" s="1"/>
      <c r="Z1001" s="1"/>
      <c r="AA1001" s="1"/>
      <c r="AB1001" s="1"/>
      <c r="AC1001" s="1"/>
      <c r="AD1001" s="1"/>
      <c r="AE1001" s="1"/>
      <c r="AF1001" s="1"/>
      <c r="AG1001" s="1"/>
    </row>
    <row r="1002" spans="7:33" ht="15.75" customHeight="1" x14ac:dyDescent="0.25">
      <c r="G1002" s="12"/>
      <c r="M1002" s="1"/>
      <c r="Z1002" s="1"/>
      <c r="AA1002" s="1"/>
      <c r="AB1002" s="1"/>
      <c r="AC1002" s="1"/>
      <c r="AD1002" s="1"/>
      <c r="AE1002" s="1"/>
      <c r="AF1002" s="1"/>
      <c r="AG1002" s="1"/>
    </row>
    <row r="1003" spans="7:33" ht="15.75" customHeight="1" x14ac:dyDescent="0.25">
      <c r="G1003" s="12"/>
      <c r="M1003" s="1"/>
      <c r="Z1003" s="1"/>
      <c r="AA1003" s="1"/>
      <c r="AB1003" s="1"/>
      <c r="AC1003" s="1"/>
      <c r="AD1003" s="1"/>
      <c r="AE1003" s="1"/>
      <c r="AF1003" s="1"/>
      <c r="AG1003" s="1"/>
    </row>
    <row r="1004" spans="7:33" ht="15.75" customHeight="1" x14ac:dyDescent="0.25">
      <c r="G1004" s="12"/>
      <c r="M1004" s="1"/>
      <c r="Z1004" s="1"/>
      <c r="AA1004" s="1"/>
      <c r="AB1004" s="1"/>
      <c r="AC1004" s="1"/>
      <c r="AD1004" s="1"/>
      <c r="AE1004" s="1"/>
      <c r="AF1004" s="1"/>
      <c r="AG1004" s="1"/>
    </row>
    <row r="1005" spans="7:33" ht="15.75" customHeight="1" x14ac:dyDescent="0.25">
      <c r="G1005" s="12"/>
      <c r="M1005" s="1"/>
      <c r="Z1005" s="1"/>
      <c r="AA1005" s="1"/>
      <c r="AB1005" s="1"/>
      <c r="AC1005" s="1"/>
      <c r="AD1005" s="1"/>
      <c r="AE1005" s="1"/>
      <c r="AF1005" s="1"/>
      <c r="AG1005" s="1"/>
    </row>
    <row r="1006" spans="7:33" ht="15.75" customHeight="1" x14ac:dyDescent="0.25">
      <c r="G1006" s="12"/>
      <c r="M1006" s="1"/>
      <c r="Z1006" s="1"/>
      <c r="AA1006" s="1"/>
      <c r="AB1006" s="1"/>
      <c r="AC1006" s="1"/>
      <c r="AD1006" s="1"/>
      <c r="AE1006" s="1"/>
      <c r="AF1006" s="1"/>
      <c r="AG1006" s="1"/>
    </row>
  </sheetData>
  <sheetProtection algorithmName="SHA-512" hashValue="HN1XdgP8fLzHTdZ80HkTxrR2ivWshzXyYYdx3GvZz4Vg1ePb4k2FWJBhhRIn2LiJHZjXmCDi53zXZI/vF/oLBw==" saltValue="hU+cdH+fz6LjbTOIiozBRw==" spinCount="100000" sheet="1" objects="1" scenarios="1" selectLockedCells="1" selectUnlockedCells="1"/>
  <pageMargins left="0.11811023622047245" right="0.11811023622047245" top="0.74803149606299213" bottom="0.74803149606299213" header="0" footer="0"/>
  <pageSetup paperSize="9" scale="33" fitToHeight="0" orientation="landscape" r:id="rId1"/>
  <headerFooter>
    <oddFooter>&amp;L&amp;D   &amp;T&amp;CGEEN ACCOUNTANTSCONTROLE TOEGEPAST&amp;R&amp;P</oddFooter>
  </headerFooter>
  <customProperties>
    <customPr name="OrphanNamesChecked" r:id="rId2"/>
  </customProperties>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48E51237-4B1C-4A88-8700-71D1DB76466F}">
          <x14:formula1>
            <xm:f>data!$A$32:$A$43</xm:f>
          </x14:formula1>
          <xm:sqref>X4</xm:sqref>
        </x14:dataValidation>
        <x14:dataValidation type="list" allowBlank="1" showInputMessage="1" showErrorMessage="1" xr:uid="{33FB4BD1-2771-4CA9-AAE7-1F29F3D4315C}">
          <x14:formula1>
            <xm:f>data!$A$3:$A$14</xm:f>
          </x14:formula1>
          <xm:sqref>C6:C36</xm:sqref>
        </x14:dataValidation>
        <x14:dataValidation type="list" allowBlank="1" showInputMessage="1" showErrorMessage="1" xr:uid="{A4075ACB-C4A0-4F9D-BB87-3202227A1E45}">
          <x14:formula1>
            <xm:f>data!$A$24:$A$29</xm:f>
          </x14:formula1>
          <xm:sqref>G6:G36</xm:sqref>
        </x14:dataValidation>
        <x14:dataValidation type="list" allowBlank="1" showInputMessage="1" showErrorMessage="1" xr:uid="{0F0B95AC-6436-4963-9BEA-181C35005CC9}">
          <x14:formula1>
            <xm:f>data!$A$17:$A$21</xm:f>
          </x14:formula1>
          <xm:sqref>D6:D36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0f2c54-2536-43d6-b9fc-d2c0c0b82d2e">
      <Terms xmlns="http://schemas.microsoft.com/office/infopath/2007/PartnerControls"/>
    </lcf76f155ced4ddcb4097134ff3c332f>
    <TaxCatchAll xmlns="795d0b9b-95bf-4a96-be2d-67c244f211c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766F85E637A27459EFA78038CBBE5D2" ma:contentTypeVersion="17" ma:contentTypeDescription="Create a new document." ma:contentTypeScope="" ma:versionID="032556dda87555b6705a2542388086f5">
  <xsd:schema xmlns:xsd="http://www.w3.org/2001/XMLSchema" xmlns:xs="http://www.w3.org/2001/XMLSchema" xmlns:p="http://schemas.microsoft.com/office/2006/metadata/properties" xmlns:ns2="c80f2c54-2536-43d6-b9fc-d2c0c0b82d2e" xmlns:ns3="795d0b9b-95bf-4a96-be2d-67c244f211cf" targetNamespace="http://schemas.microsoft.com/office/2006/metadata/properties" ma:root="true" ma:fieldsID="2ed3b93a2e8e3cd0056d90e5ff629d9b" ns2:_="" ns3:_="">
    <xsd:import namespace="c80f2c54-2536-43d6-b9fc-d2c0c0b82d2e"/>
    <xsd:import namespace="795d0b9b-95bf-4a96-be2d-67c244f211c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0f2c54-2536-43d6-b9fc-d2c0c0b82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d45b378-07d6-4155-adc8-0d29e1e7b50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5d0b9b-95bf-4a96-be2d-67c244f211c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68a6b5e-3f6b-4c29-be4a-2ebd9a6053f2}" ma:internalName="TaxCatchAll" ma:showField="CatchAllData" ma:web="795d0b9b-95bf-4a96-be2d-67c244f211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711E01-985D-4F4E-ABFF-E682A7CE3EF9}">
  <ds:schemaRefs>
    <ds:schemaRef ds:uri="http://purl.org/dc/elements/1.1/"/>
    <ds:schemaRef ds:uri="http://schemas.openxmlformats.org/package/2006/metadata/core-properties"/>
    <ds:schemaRef ds:uri="http://www.w3.org/XML/1998/namespace"/>
    <ds:schemaRef ds:uri="http://schemas.microsoft.com/office/2006/documentManagement/types"/>
    <ds:schemaRef ds:uri="795d0b9b-95bf-4a96-be2d-67c244f211cf"/>
    <ds:schemaRef ds:uri="http://schemas.microsoft.com/office/2006/metadata/properties"/>
    <ds:schemaRef ds:uri="http://purl.org/dc/dcmitype/"/>
    <ds:schemaRef ds:uri="http://schemas.microsoft.com/office/infopath/2007/PartnerControls"/>
    <ds:schemaRef ds:uri="c80f2c54-2536-43d6-b9fc-d2c0c0b82d2e"/>
    <ds:schemaRef ds:uri="http://purl.org/dc/terms/"/>
  </ds:schemaRefs>
</ds:datastoreItem>
</file>

<file path=customXml/itemProps2.xml><?xml version="1.0" encoding="utf-8"?>
<ds:datastoreItem xmlns:ds="http://schemas.openxmlformats.org/officeDocument/2006/customXml" ds:itemID="{C05DC9C5-78C0-4346-9D39-39BDBDF06F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0f2c54-2536-43d6-b9fc-d2c0c0b82d2e"/>
    <ds:schemaRef ds:uri="795d0b9b-95bf-4a96-be2d-67c244f211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1C98AF-2D1D-4646-94C7-BDE426E692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30</vt:i4>
      </vt:variant>
    </vt:vector>
  </HeadingPairs>
  <TitlesOfParts>
    <vt:vector size="38" baseType="lpstr">
      <vt:lpstr>Inleiding</vt:lpstr>
      <vt:lpstr>Uitgangspunten</vt:lpstr>
      <vt:lpstr>Omzetspec 2024</vt:lpstr>
      <vt:lpstr>data</vt:lpstr>
      <vt:lpstr>Omzet per therapeut</vt:lpstr>
      <vt:lpstr>WG lasten per therapeut</vt:lpstr>
      <vt:lpstr>rekentool totale wg-lasten</vt:lpstr>
      <vt:lpstr>Omzetspec 2024 voorbeeld</vt:lpstr>
      <vt:lpstr>Inleiding!Afdrukbereik</vt:lpstr>
      <vt:lpstr>Uitgangspunten!Afdrukbereik</vt:lpstr>
      <vt:lpstr>'WG lasten per therapeut'!April</vt:lpstr>
      <vt:lpstr>April</vt:lpstr>
      <vt:lpstr>'WG lasten per therapeut'!Augustus</vt:lpstr>
      <vt:lpstr>Augustus</vt:lpstr>
      <vt:lpstr>'WG lasten per therapeut'!December</vt:lpstr>
      <vt:lpstr>December</vt:lpstr>
      <vt:lpstr>'WG lasten per therapeut'!Februari</vt:lpstr>
      <vt:lpstr>Februari</vt:lpstr>
      <vt:lpstr>'WG lasten per therapeut'!Januari</vt:lpstr>
      <vt:lpstr>Januari</vt:lpstr>
      <vt:lpstr>'WG lasten per therapeut'!Januari1</vt:lpstr>
      <vt:lpstr>Januari1</vt:lpstr>
      <vt:lpstr>'WG lasten per therapeut'!Januari7</vt:lpstr>
      <vt:lpstr>Januari7</vt:lpstr>
      <vt:lpstr>'WG lasten per therapeut'!Juli</vt:lpstr>
      <vt:lpstr>Juli</vt:lpstr>
      <vt:lpstr>'WG lasten per therapeut'!Juni</vt:lpstr>
      <vt:lpstr>Juni</vt:lpstr>
      <vt:lpstr>'WG lasten per therapeut'!Maart</vt:lpstr>
      <vt:lpstr>Maart</vt:lpstr>
      <vt:lpstr>'WG lasten per therapeut'!Mei</vt:lpstr>
      <vt:lpstr>Mei</vt:lpstr>
      <vt:lpstr>'WG lasten per therapeut'!November</vt:lpstr>
      <vt:lpstr>November</vt:lpstr>
      <vt:lpstr>'WG lasten per therapeut'!Oktober</vt:lpstr>
      <vt:lpstr>Oktober</vt:lpstr>
      <vt:lpstr>'WG lasten per therapeut'!September</vt:lpstr>
      <vt:lpstr>September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Ralf van Roosmalen</dc:creator>
  <cp:keywords/>
  <dc:description/>
  <cp:lastModifiedBy>Bas Stellaard</cp:lastModifiedBy>
  <cp:revision/>
  <dcterms:created xsi:type="dcterms:W3CDTF">2021-01-23T11:25:37Z</dcterms:created>
  <dcterms:modified xsi:type="dcterms:W3CDTF">2023-12-08T09:56:20Z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0x0101002766F85E637A27459EFA78038CBBE5D2</vt:lpwstr>
  </property>
  <property fmtid="{D5CDD505-2E9C-101B-9397-08002B2CF9AE}" pid="3" name="MediaServiceImageTags">
    <vt:lpwstr/>
  </property>
</Properties>
</file>